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57D47E98-232C-4E2A-863C-F0607A6434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кр" sheetId="2" r:id="rId1"/>
    <sheet name="Лист1" sheetId="3" state="hidden" r:id="rId2"/>
  </sheets>
  <definedNames>
    <definedName name="_xlnm.Print_Area" localSheetId="0">Укр!$A$1:$G$52</definedName>
  </definedNames>
  <calcPr calcId="181029"/>
</workbook>
</file>

<file path=xl/calcChain.xml><?xml version="1.0" encoding="utf-8"?>
<calcChain xmlns="http://schemas.openxmlformats.org/spreadsheetml/2006/main">
  <c r="G50" i="2" l="1"/>
  <c r="E49" i="2"/>
  <c r="E46" i="2"/>
  <c r="F46" i="2"/>
  <c r="G43" i="2"/>
  <c r="G33" i="2"/>
  <c r="F33" i="2"/>
  <c r="G27" i="2"/>
  <c r="F27" i="2"/>
  <c r="G24" i="2"/>
  <c r="F24" i="2"/>
  <c r="F50" i="2"/>
  <c r="D48" i="2"/>
  <c r="D26" i="2"/>
  <c r="D32" i="2"/>
  <c r="E48" i="2" l="1"/>
  <c r="B48" i="2"/>
  <c r="F48" i="2" s="1"/>
  <c r="C48" i="2"/>
  <c r="G48" i="2" s="1"/>
  <c r="C26" i="2" l="1"/>
  <c r="B26" i="2"/>
  <c r="C32" i="2"/>
  <c r="G32" i="2" s="1"/>
  <c r="B32" i="2"/>
  <c r="F32" i="2" s="1"/>
  <c r="F43" i="2"/>
  <c r="E36" i="2"/>
  <c r="E37" i="2"/>
  <c r="D47" i="2"/>
  <c r="D51" i="2" s="1"/>
  <c r="C34" i="2"/>
  <c r="D34" i="2"/>
  <c r="B34" i="2"/>
  <c r="F37" i="2"/>
  <c r="G37" i="2"/>
  <c r="C23" i="2"/>
  <c r="C22" i="2" s="1"/>
  <c r="D23" i="2"/>
  <c r="G13" i="2"/>
  <c r="G40" i="2"/>
  <c r="F40" i="2"/>
  <c r="B23" i="2"/>
  <c r="G31" i="2"/>
  <c r="F31" i="2"/>
  <c r="G29" i="2"/>
  <c r="F29" i="2"/>
  <c r="G20" i="2"/>
  <c r="F15" i="2"/>
  <c r="F20" i="2"/>
  <c r="F19" i="2"/>
  <c r="E10" i="2"/>
  <c r="F6" i="2"/>
  <c r="G16" i="2"/>
  <c r="F16" i="2"/>
  <c r="G12" i="2"/>
  <c r="G14" i="2"/>
  <c r="E20" i="2"/>
  <c r="E19" i="2"/>
  <c r="G17" i="2"/>
  <c r="G18" i="2"/>
  <c r="G19" i="2"/>
  <c r="G25" i="2"/>
  <c r="G28" i="2"/>
  <c r="F25" i="2"/>
  <c r="F28" i="2"/>
  <c r="F35" i="2"/>
  <c r="F36" i="2"/>
  <c r="G35" i="2"/>
  <c r="G36" i="2"/>
  <c r="C9" i="2"/>
  <c r="C8" i="2" s="1"/>
  <c r="C21" i="2" s="1"/>
  <c r="E16" i="2"/>
  <c r="D9" i="2"/>
  <c r="D8" i="2" s="1"/>
  <c r="D21" i="2" s="1"/>
  <c r="F18" i="2"/>
  <c r="F13" i="2"/>
  <c r="F12" i="2"/>
  <c r="B9" i="2"/>
  <c r="B8" i="2" s="1"/>
  <c r="B21" i="2" s="1"/>
  <c r="C47" i="2"/>
  <c r="C51" i="2" s="1"/>
  <c r="E12" i="2"/>
  <c r="B47" i="2"/>
  <c r="B51" i="2" s="1"/>
  <c r="F11" i="2"/>
  <c r="F14" i="2"/>
  <c r="F17" i="2"/>
  <c r="G11" i="2"/>
  <c r="G7" i="2"/>
  <c r="E44" i="2"/>
  <c r="E43" i="2"/>
  <c r="F7" i="2"/>
  <c r="E41" i="2"/>
  <c r="E40" i="2"/>
  <c r="E6" i="2"/>
  <c r="E7" i="2"/>
  <c r="E11" i="2"/>
  <c r="E13" i="2"/>
  <c r="E14" i="2"/>
  <c r="E15" i="2"/>
  <c r="E17" i="2"/>
  <c r="E18" i="2"/>
  <c r="E5" i="2"/>
  <c r="F5" i="2"/>
  <c r="G5" i="2"/>
  <c r="G10" i="2"/>
  <c r="F10" i="2"/>
  <c r="D22" i="2" l="1"/>
  <c r="F51" i="2"/>
  <c r="G51" i="2"/>
  <c r="B22" i="2"/>
  <c r="B38" i="2" s="1"/>
  <c r="B52" i="2" s="1"/>
  <c r="F47" i="2"/>
  <c r="E51" i="2"/>
  <c r="G34" i="2"/>
  <c r="E34" i="2"/>
  <c r="F34" i="2"/>
  <c r="F22" i="2"/>
  <c r="G23" i="2"/>
  <c r="F26" i="2"/>
  <c r="G26" i="2"/>
  <c r="F23" i="2"/>
  <c r="E47" i="2"/>
  <c r="F21" i="2"/>
  <c r="G21" i="2"/>
  <c r="F9" i="2"/>
  <c r="F8" i="2"/>
  <c r="G8" i="2"/>
  <c r="E8" i="2"/>
  <c r="E21" i="2" s="1"/>
  <c r="E9" i="2"/>
  <c r="G9" i="2"/>
  <c r="E22" i="2" l="1"/>
  <c r="G22" i="2"/>
  <c r="C38" i="2"/>
  <c r="C52" i="2" s="1"/>
  <c r="D38" i="2"/>
  <c r="D52" i="2" s="1"/>
  <c r="E52" i="2" l="1"/>
  <c r="F38" i="2"/>
  <c r="G38" i="2"/>
  <c r="E38" i="2"/>
  <c r="G52" i="2"/>
  <c r="F52" i="2" l="1"/>
</calcChain>
</file>

<file path=xl/sharedStrings.xml><?xml version="1.0" encoding="utf-8"?>
<sst xmlns="http://schemas.openxmlformats.org/spreadsheetml/2006/main" count="60" uniqueCount="59">
  <si>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</si>
  <si>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</si>
  <si>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</si>
  <si>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</si>
  <si>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</si>
  <si>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</si>
  <si>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</si>
  <si>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</si>
  <si>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</si>
  <si>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</si>
  <si>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</si>
  <si>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</si>
  <si>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</si>
  <si>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</si>
  <si>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</si>
  <si>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</si>
  <si>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</si>
  <si>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</si>
  <si>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</si>
  <si>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</si>
  <si>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</si>
  <si>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</si>
  <si>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</si>
  <si>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</si>
  <si>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</si>
  <si>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</si>
  <si>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</si>
  <si>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</si>
  <si>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</si>
  <si>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</si>
  <si>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</si>
  <si>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</si>
  <si>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</si>
  <si>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</si>
  <si>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</si>
  <si>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Відхилення (+/- )                   грн</t>
  </si>
  <si>
    <t>Надходження від орендної плати за користування єдиним майновим комплексом та іншим державним майном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</si>
  <si>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</si>
  <si>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</si>
  <si>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</si>
  <si>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державного бюджету місцевим бюджетам</t>
  </si>
  <si>
    <t>Субвенції з державного бюджету місцевим бюджетам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</si>
  <si>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</si>
  <si>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  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</si>
  <si>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</si>
  <si>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 - березень 2025 року (без власних надходжень бюджетних установ)</t>
  </si>
  <si>
    <t>Надійшло                                     з 01 січня по                       31 березня                         грн</t>
  </si>
  <si>
    <t>План                                        на січень - березень                                                 з урахуванням змін,               грн</t>
  </si>
  <si>
    <t>Затверджено на рік з урахуванням змін,  грн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</si>
  <si>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</si>
  <si>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Дотації з місцевих бюджетів іншим місцевим бюджетам</t>
  </si>
  <si>
    <t>Інші дотації з місцевого бюджету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</si>
  <si>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</si>
  <si>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Субвенція з місцевого бюджету за рахунок залишку коштів освітньої субвенції, що утворився на початок бюджетного періоду</t>
  </si>
  <si>
    <t>в 4,2 р.б.</t>
  </si>
  <si>
    <t>в 5,0 р.б.</t>
  </si>
  <si>
    <t>в 15,7 р.б.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</si>
  <si>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</si>
  <si>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Разом доходів (без офіційних трансфертів)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</si>
</sst>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#,##0.00\ _₽"/>
  </numFmts>
  <fonts count="30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333333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color theme="1"/>
      <name val="Times New Roman"/>
      <family val="1"/>
      <charset val="204"/>
    </font>
    <font>
      <b/>
      <sz val="1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165" fontId="0" fillId="0" borderId="0" xfId="0" applyNumberFormat="1" applyAlignment="1">
      <alignment wrapText="1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/>
    </xf>
    <xf numFmtId="9" fontId="18" fillId="0" borderId="1" xfId="1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167" fontId="14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167" fontId="15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167" fontId="16" fillId="0" borderId="1" xfId="0" applyNumberFormat="1" applyFont="1" applyBorder="1" applyAlignment="1">
      <alignment horizontal="right" vertical="center"/>
    </xf>
    <xf numFmtId="167" fontId="12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20" fillId="0" borderId="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wrapText="1"/>
    </xf>
    <xf numFmtId="0" fontId="20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justify" vertical="top" wrapText="1"/>
    </xf>
    <xf numFmtId="0" fontId="25" fillId="0" borderId="0" xfId="0" applyFont="1" applyAlignment="1">
      <alignment vertical="top"/>
    </xf>
    <xf numFmtId="0" fontId="22" fillId="0" borderId="1" xfId="0" applyFont="1" applyBorder="1" applyAlignment="1">
      <alignment horizontal="justify"/>
    </xf>
    <xf numFmtId="0" fontId="26" fillId="0" borderId="1" xfId="0" applyFont="1" applyBorder="1" applyAlignment="1">
      <alignment horizontal="justify" vertical="top" wrapText="1"/>
    </xf>
    <xf numFmtId="0" fontId="27" fillId="0" borderId="0" xfId="0" applyFont="1" applyAlignment="1">
      <alignment vertical="top"/>
    </xf>
    <xf numFmtId="0" fontId="13" fillId="0" borderId="1" xfId="0" applyFont="1" applyBorder="1" applyAlignment="1">
      <alignment horizontal="justify" vertical="top" wrapText="1"/>
    </xf>
    <xf numFmtId="167" fontId="28" fillId="0" borderId="1" xfId="0" applyNumberFormat="1" applyFont="1" applyBorder="1" applyAlignment="1">
      <alignment horizontal="right" vertical="center"/>
    </xf>
    <xf numFmtId="16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justify" vertical="top" wrapText="1"/>
    </xf>
    <xf numFmtId="0" fontId="20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SheetLayoutView="100" workbookViewId="0">
      <selection sqref="A1:G1"/>
    </sheetView>
  </sheetViews>
  <sheetFormatPr defaultRowHeight="12.75" x14ac:dyDescent="0.2"/>
  <cols>
    <col min="1" max="1" width="57.140625" customWidth="1"/>
    <col min="2" max="2" width="23.42578125" customWidth="1"/>
    <col min="3" max="3" width="24.5703125" customWidth="1"/>
    <col min="4" max="4" width="23.28515625" style="3" customWidth="1"/>
    <col min="5" max="5" width="26.5703125" style="3" customWidth="1"/>
    <col min="6" max="7" width="12.7109375" customWidth="1"/>
    <col min="9" max="9" width="11.7109375" bestFit="1" customWidth="1"/>
  </cols>
  <sheetData>
    <row r="1" spans="1:7" ht="35.25" customHeight="1" x14ac:dyDescent="0.2">
      <c r="A1" s="55" t="s">
        <v>45</v>
      </c>
      <c r="B1" s="55"/>
      <c r="C1" s="55"/>
      <c r="D1" s="55"/>
      <c r="E1" s="55"/>
      <c r="F1" s="55"/>
      <c r="G1" s="55"/>
    </row>
    <row r="2" spans="1:7" s="9" customFormat="1" ht="94.5" customHeight="1" x14ac:dyDescent="0.2">
      <c r="A2" s="24" t="s">
        <v>0</v>
      </c>
      <c r="B2" s="25" t="s">
        <v>48</v>
      </c>
      <c r="C2" s="26" t="s">
        <v>47</v>
      </c>
      <c r="D2" s="27" t="s">
        <v>46</v>
      </c>
      <c r="E2" s="27" t="s">
        <v>35</v>
      </c>
      <c r="F2" s="25" t="s">
        <v>17</v>
      </c>
      <c r="G2" s="25" t="s">
        <v>18</v>
      </c>
    </row>
    <row r="3" spans="1:7" s="9" customFormat="1" ht="49.5" hidden="1" customHeight="1" x14ac:dyDescent="0.2">
      <c r="A3" s="11"/>
      <c r="B3" s="13"/>
      <c r="C3" s="14"/>
      <c r="D3" s="12"/>
      <c r="E3" s="12"/>
      <c r="F3" s="15"/>
      <c r="G3" s="15"/>
    </row>
    <row r="4" spans="1:7" s="9" customFormat="1" ht="18.75" customHeight="1" x14ac:dyDescent="0.2">
      <c r="A4" s="18" t="s">
        <v>1</v>
      </c>
      <c r="B4" s="16"/>
      <c r="C4" s="12"/>
      <c r="D4" s="17"/>
      <c r="E4" s="17"/>
      <c r="F4" s="17"/>
      <c r="G4" s="12"/>
    </row>
    <row r="5" spans="1:7" s="9" customFormat="1" ht="20.25" customHeight="1" x14ac:dyDescent="0.2">
      <c r="A5" s="19" t="s">
        <v>2</v>
      </c>
      <c r="B5" s="29">
        <v>2584500000</v>
      </c>
      <c r="C5" s="29">
        <v>614055000</v>
      </c>
      <c r="D5" s="29">
        <v>595480091.63999999</v>
      </c>
      <c r="E5" s="29">
        <f>D5-C5</f>
        <v>-18574908.360000014</v>
      </c>
      <c r="F5" s="30">
        <f>D5/B5*100</f>
        <v>23.040436898432965</v>
      </c>
      <c r="G5" s="30">
        <f>D5/C5*100</f>
        <v>96.975041590736993</v>
      </c>
    </row>
    <row r="6" spans="1:7" s="9" customFormat="1" ht="19.5" customHeight="1" x14ac:dyDescent="0.2">
      <c r="A6" s="19" t="s">
        <v>26</v>
      </c>
      <c r="B6" s="29">
        <v>3000000</v>
      </c>
      <c r="C6" s="29">
        <v>560000</v>
      </c>
      <c r="D6" s="29">
        <v>2325095.88</v>
      </c>
      <c r="E6" s="29">
        <f t="shared" ref="E6:E22" si="0">D6-C6</f>
        <v>1765095.88</v>
      </c>
      <c r="F6" s="31">
        <f>D6/B6*100</f>
        <v>77.503196000000003</v>
      </c>
      <c r="G6" s="30" t="s">
        <v>54</v>
      </c>
    </row>
    <row r="7" spans="1:7" s="9" customFormat="1" ht="18.75" x14ac:dyDescent="0.2">
      <c r="A7" s="20" t="s">
        <v>20</v>
      </c>
      <c r="B7" s="29">
        <v>526280000</v>
      </c>
      <c r="C7" s="29">
        <v>125305000</v>
      </c>
      <c r="D7" s="29">
        <v>108267451.23999999</v>
      </c>
      <c r="E7" s="29">
        <f t="shared" si="0"/>
        <v>-17037548.760000005</v>
      </c>
      <c r="F7" s="30">
        <f t="shared" ref="F7:F16" si="1">D7/B7*100</f>
        <v>20.572214646195942</v>
      </c>
      <c r="G7" s="30">
        <f t="shared" ref="G7:G52" si="2">D7/C7*100</f>
        <v>86.403137336897956</v>
      </c>
    </row>
    <row r="8" spans="1:7" s="9" customFormat="1" ht="18" customHeight="1" x14ac:dyDescent="0.2">
      <c r="A8" s="21" t="s">
        <v>15</v>
      </c>
      <c r="B8" s="32">
        <f>B9+B13+B14</f>
        <v>1272370000</v>
      </c>
      <c r="C8" s="32">
        <f>C9+C13+C14</f>
        <v>313188000</v>
      </c>
      <c r="D8" s="32">
        <f>D9+D13+D14</f>
        <v>319608933.53999996</v>
      </c>
      <c r="E8" s="32">
        <f t="shared" si="0"/>
        <v>6420933.5399999619</v>
      </c>
      <c r="F8" s="33">
        <f t="shared" si="1"/>
        <v>25.119181805606853</v>
      </c>
      <c r="G8" s="33">
        <f t="shared" si="2"/>
        <v>102.05018504540402</v>
      </c>
    </row>
    <row r="9" spans="1:7" s="4" customFormat="1" ht="16.5" customHeight="1" x14ac:dyDescent="0.2">
      <c r="A9" s="22" t="s">
        <v>3</v>
      </c>
      <c r="B9" s="29">
        <f>SUM(B10:B12)</f>
        <v>486000000</v>
      </c>
      <c r="C9" s="29">
        <f>SUM(C10:C12)</f>
        <v>114361000</v>
      </c>
      <c r="D9" s="29">
        <f>SUM(D10:D12)</f>
        <v>124866460.44999999</v>
      </c>
      <c r="E9" s="29">
        <f t="shared" si="0"/>
        <v>10505460.449999988</v>
      </c>
      <c r="F9" s="30">
        <f t="shared" si="1"/>
        <v>25.692687335390946</v>
      </c>
      <c r="G9" s="30">
        <f t="shared" si="2"/>
        <v>109.18622646706481</v>
      </c>
    </row>
    <row r="10" spans="1:7" s="4" customFormat="1" ht="32.25" customHeight="1" x14ac:dyDescent="0.2">
      <c r="A10" s="23" t="s">
        <v>16</v>
      </c>
      <c r="B10" s="34">
        <v>81158000</v>
      </c>
      <c r="C10" s="34">
        <v>18238500</v>
      </c>
      <c r="D10" s="34">
        <v>19574129.16</v>
      </c>
      <c r="E10" s="35">
        <f>D10-C10</f>
        <v>1335629.1600000001</v>
      </c>
      <c r="F10" s="36">
        <f>D10/B10*100</f>
        <v>24.118545503832031</v>
      </c>
      <c r="G10" s="36">
        <f t="shared" si="2"/>
        <v>107.32313052060204</v>
      </c>
    </row>
    <row r="11" spans="1:7" s="4" customFormat="1" ht="18" customHeight="1" x14ac:dyDescent="0.2">
      <c r="A11" s="23" t="s">
        <v>4</v>
      </c>
      <c r="B11" s="34">
        <v>402672000</v>
      </c>
      <c r="C11" s="34">
        <v>95710000</v>
      </c>
      <c r="D11" s="34">
        <v>104904462.97</v>
      </c>
      <c r="E11" s="34">
        <f t="shared" si="0"/>
        <v>9194462.9699999988</v>
      </c>
      <c r="F11" s="36">
        <f t="shared" si="1"/>
        <v>26.052087796022573</v>
      </c>
      <c r="G11" s="36">
        <f t="shared" si="2"/>
        <v>109.60658548740989</v>
      </c>
    </row>
    <row r="12" spans="1:7" s="4" customFormat="1" ht="17.45" customHeight="1" x14ac:dyDescent="0.2">
      <c r="A12" s="23" t="s">
        <v>5</v>
      </c>
      <c r="B12" s="34">
        <v>2170000</v>
      </c>
      <c r="C12" s="34">
        <v>412500</v>
      </c>
      <c r="D12" s="34">
        <v>387868.32</v>
      </c>
      <c r="E12" s="34">
        <f t="shared" si="0"/>
        <v>-24631.679999999993</v>
      </c>
      <c r="F12" s="36">
        <f t="shared" si="1"/>
        <v>17.874116129032259</v>
      </c>
      <c r="G12" s="36">
        <f t="shared" si="2"/>
        <v>94.028683636363638</v>
      </c>
    </row>
    <row r="13" spans="1:7" s="4" customFormat="1" ht="17.25" customHeight="1" x14ac:dyDescent="0.2">
      <c r="A13" s="23" t="s">
        <v>21</v>
      </c>
      <c r="B13" s="34">
        <v>1370000</v>
      </c>
      <c r="C13" s="34">
        <v>287000</v>
      </c>
      <c r="D13" s="34">
        <v>345279.34</v>
      </c>
      <c r="E13" s="34">
        <f t="shared" si="0"/>
        <v>58279.340000000026</v>
      </c>
      <c r="F13" s="36">
        <f t="shared" si="1"/>
        <v>25.202871532846714</v>
      </c>
      <c r="G13" s="36">
        <f t="shared" si="2"/>
        <v>120.30639024390244</v>
      </c>
    </row>
    <row r="14" spans="1:7" s="4" customFormat="1" ht="18" customHeight="1" x14ac:dyDescent="0.2">
      <c r="A14" s="23" t="s">
        <v>22</v>
      </c>
      <c r="B14" s="34">
        <v>785000000</v>
      </c>
      <c r="C14" s="34">
        <v>198540000</v>
      </c>
      <c r="D14" s="34">
        <v>194397193.75</v>
      </c>
      <c r="E14" s="34">
        <f t="shared" si="0"/>
        <v>-4142806.25</v>
      </c>
      <c r="F14" s="36">
        <f t="shared" si="1"/>
        <v>24.763973726114649</v>
      </c>
      <c r="G14" s="36">
        <f t="shared" si="2"/>
        <v>97.913364435378256</v>
      </c>
    </row>
    <row r="15" spans="1:7" s="9" customFormat="1" ht="19.5" customHeight="1" x14ac:dyDescent="0.2">
      <c r="A15" s="20" t="s">
        <v>7</v>
      </c>
      <c r="B15" s="29">
        <v>3200000</v>
      </c>
      <c r="C15" s="29">
        <v>780000</v>
      </c>
      <c r="D15" s="29">
        <v>3934639.27</v>
      </c>
      <c r="E15" s="29">
        <f t="shared" si="0"/>
        <v>3154639.27</v>
      </c>
      <c r="F15" s="30">
        <f>D15/B15*100</f>
        <v>122.9574771875</v>
      </c>
      <c r="G15" s="30" t="s">
        <v>55</v>
      </c>
    </row>
    <row r="16" spans="1:7" s="9" customFormat="1" ht="66.75" customHeight="1" x14ac:dyDescent="0.2">
      <c r="A16" s="38" t="s">
        <v>33</v>
      </c>
      <c r="B16" s="29">
        <v>1900000</v>
      </c>
      <c r="C16" s="29">
        <v>420000</v>
      </c>
      <c r="D16" s="29">
        <v>302076.40000000002</v>
      </c>
      <c r="E16" s="29">
        <f t="shared" si="0"/>
        <v>-117923.59999999998</v>
      </c>
      <c r="F16" s="30">
        <f t="shared" si="1"/>
        <v>15.898757894736843</v>
      </c>
      <c r="G16" s="30">
        <f t="shared" si="2"/>
        <v>71.922952380952381</v>
      </c>
    </row>
    <row r="17" spans="1:7" s="9" customFormat="1" ht="18" customHeight="1" x14ac:dyDescent="0.2">
      <c r="A17" s="38" t="s">
        <v>19</v>
      </c>
      <c r="B17" s="29">
        <v>34920000</v>
      </c>
      <c r="C17" s="29">
        <v>8020000</v>
      </c>
      <c r="D17" s="29">
        <v>5719614.3799999999</v>
      </c>
      <c r="E17" s="29">
        <f t="shared" si="0"/>
        <v>-2300385.62</v>
      </c>
      <c r="F17" s="30">
        <f>D17/B17*100</f>
        <v>16.379193528064146</v>
      </c>
      <c r="G17" s="30">
        <f t="shared" si="2"/>
        <v>71.316887531172071</v>
      </c>
    </row>
    <row r="18" spans="1:7" s="9" customFormat="1" ht="50.25" customHeight="1" x14ac:dyDescent="0.2">
      <c r="A18" s="38" t="s">
        <v>36</v>
      </c>
      <c r="B18" s="29">
        <v>8000000</v>
      </c>
      <c r="C18" s="29">
        <v>1999000</v>
      </c>
      <c r="D18" s="29">
        <v>2004336.24</v>
      </c>
      <c r="E18" s="29">
        <f t="shared" si="0"/>
        <v>5336.2399999999907</v>
      </c>
      <c r="F18" s="30">
        <f>D18/B18*100</f>
        <v>25.054202999999998</v>
      </c>
      <c r="G18" s="30">
        <f t="shared" si="2"/>
        <v>100.26694547273635</v>
      </c>
    </row>
    <row r="19" spans="1:7" s="9" customFormat="1" ht="18" customHeight="1" x14ac:dyDescent="0.2">
      <c r="A19" s="38" t="s">
        <v>8</v>
      </c>
      <c r="B19" s="29">
        <v>464000</v>
      </c>
      <c r="C19" s="29">
        <v>104600</v>
      </c>
      <c r="D19" s="29">
        <v>51776.72</v>
      </c>
      <c r="E19" s="29">
        <f t="shared" si="0"/>
        <v>-52823.28</v>
      </c>
      <c r="F19" s="30">
        <f>D19/B19*100</f>
        <v>11.158775862068966</v>
      </c>
      <c r="G19" s="30">
        <f t="shared" si="2"/>
        <v>49.499732313575528</v>
      </c>
    </row>
    <row r="20" spans="1:7" s="9" customFormat="1" ht="19.5" customHeight="1" x14ac:dyDescent="0.2">
      <c r="A20" s="39" t="s">
        <v>9</v>
      </c>
      <c r="B20" s="29">
        <v>7600000</v>
      </c>
      <c r="C20" s="29">
        <v>3845000</v>
      </c>
      <c r="D20" s="29">
        <v>3798664.94</v>
      </c>
      <c r="E20" s="29">
        <f t="shared" si="0"/>
        <v>-46335.060000000056</v>
      </c>
      <c r="F20" s="30">
        <f>D20/B20*100</f>
        <v>49.982433421052633</v>
      </c>
      <c r="G20" s="30">
        <f t="shared" si="2"/>
        <v>98.794926918075419</v>
      </c>
    </row>
    <row r="21" spans="1:7" s="10" customFormat="1" ht="19.899999999999999" customHeight="1" x14ac:dyDescent="0.2">
      <c r="A21" s="40" t="s">
        <v>10</v>
      </c>
      <c r="B21" s="32">
        <f>B5+B6+B7+B8+B15+B16+B17+B18+B19+B20</f>
        <v>4442234000</v>
      </c>
      <c r="C21" s="32">
        <f>C5+C6+C7+C8+C15+C16+C17+C18+C19+C20</f>
        <v>1068276600</v>
      </c>
      <c r="D21" s="32">
        <f>D5+D6+D7+D8+D15+D16+D17+D18+D19+D20</f>
        <v>1041492680.25</v>
      </c>
      <c r="E21" s="32">
        <f>E5+E6+E7+E8+E15+E16+E17+E18+E19+E20</f>
        <v>-26783919.750000067</v>
      </c>
      <c r="F21" s="33">
        <f>D21/B21*100</f>
        <v>23.445245798622945</v>
      </c>
      <c r="G21" s="33">
        <f t="shared" si="2"/>
        <v>97.492791684288505</v>
      </c>
    </row>
    <row r="22" spans="1:7" s="10" customFormat="1" ht="19.5" customHeight="1" x14ac:dyDescent="0.2">
      <c r="A22" s="41" t="s">
        <v>23</v>
      </c>
      <c r="B22" s="32">
        <f>B23+B26+B32+B34</f>
        <v>987533105</v>
      </c>
      <c r="C22" s="32">
        <f>C23+C26+C32+C34</f>
        <v>390698564</v>
      </c>
      <c r="D22" s="32">
        <f>D23+D26+D32+D34</f>
        <v>389464646.38</v>
      </c>
      <c r="E22" s="32">
        <f t="shared" si="0"/>
        <v>-1233917.6200000048</v>
      </c>
      <c r="F22" s="33">
        <f t="shared" ref="F22:F52" si="3">D22/B22*100</f>
        <v>39.438135735206572</v>
      </c>
      <c r="G22" s="33">
        <f t="shared" si="2"/>
        <v>99.684176566361785</v>
      </c>
    </row>
    <row r="23" spans="1:7" s="10" customFormat="1" ht="32.25" customHeight="1" x14ac:dyDescent="0.2">
      <c r="A23" s="42" t="s">
        <v>40</v>
      </c>
      <c r="B23" s="32">
        <f>B24+B25</f>
        <v>372495500</v>
      </c>
      <c r="C23" s="32">
        <f>C24+C25</f>
        <v>185055000</v>
      </c>
      <c r="D23" s="32">
        <f>D24+D25</f>
        <v>185055000</v>
      </c>
      <c r="E23" s="32"/>
      <c r="F23" s="33">
        <f t="shared" si="3"/>
        <v>49.679794789467259</v>
      </c>
      <c r="G23" s="33">
        <f t="shared" si="2"/>
        <v>100</v>
      </c>
    </row>
    <row r="24" spans="1:7" s="9" customFormat="1" ht="84.75" customHeight="1" x14ac:dyDescent="0.2">
      <c r="A24" s="43" t="s">
        <v>57</v>
      </c>
      <c r="B24" s="29">
        <v>4771000</v>
      </c>
      <c r="C24" s="29">
        <v>1192800</v>
      </c>
      <c r="D24" s="29">
        <v>1192800</v>
      </c>
      <c r="E24" s="29"/>
      <c r="F24" s="30">
        <f t="shared" si="3"/>
        <v>25.001047998323202</v>
      </c>
      <c r="G24" s="30">
        <f t="shared" si="2"/>
        <v>100</v>
      </c>
    </row>
    <row r="25" spans="1:7" s="9" customFormat="1" ht="117" customHeight="1" x14ac:dyDescent="0.2">
      <c r="A25" s="43" t="s">
        <v>34</v>
      </c>
      <c r="B25" s="29">
        <v>367724500</v>
      </c>
      <c r="C25" s="29">
        <v>183862200</v>
      </c>
      <c r="D25" s="29">
        <v>183862200</v>
      </c>
      <c r="E25" s="29"/>
      <c r="F25" s="30">
        <f t="shared" si="3"/>
        <v>49.999986402864103</v>
      </c>
      <c r="G25" s="30">
        <f t="shared" si="2"/>
        <v>100</v>
      </c>
    </row>
    <row r="26" spans="1:7" s="9" customFormat="1" ht="32.25" customHeight="1" x14ac:dyDescent="0.25">
      <c r="A26" s="44" t="s">
        <v>41</v>
      </c>
      <c r="B26" s="32">
        <f>B27+B28+B29+B30+B31</f>
        <v>595624393</v>
      </c>
      <c r="C26" s="32">
        <f>C27+C28+C29+C30+C31</f>
        <v>198908820</v>
      </c>
      <c r="D26" s="32">
        <f>D27+D28+D29+D30+D31</f>
        <v>198908820</v>
      </c>
      <c r="E26" s="32"/>
      <c r="F26" s="33">
        <f t="shared" si="3"/>
        <v>33.395009059006085</v>
      </c>
      <c r="G26" s="33">
        <f t="shared" si="2"/>
        <v>100</v>
      </c>
    </row>
    <row r="27" spans="1:7" s="9" customFormat="1" ht="117" customHeight="1" x14ac:dyDescent="0.2">
      <c r="A27" s="43" t="s">
        <v>49</v>
      </c>
      <c r="B27" s="29">
        <v>31103993</v>
      </c>
      <c r="C27" s="29">
        <v>3940320</v>
      </c>
      <c r="D27" s="29">
        <v>3940320</v>
      </c>
      <c r="E27" s="32"/>
      <c r="F27" s="30">
        <f t="shared" si="3"/>
        <v>12.668212727542731</v>
      </c>
      <c r="G27" s="30">
        <f t="shared" si="2"/>
        <v>100</v>
      </c>
    </row>
    <row r="28" spans="1:7" s="9" customFormat="1" ht="34.5" customHeight="1" x14ac:dyDescent="0.2">
      <c r="A28" s="43" t="s">
        <v>11</v>
      </c>
      <c r="B28" s="29">
        <v>518301300</v>
      </c>
      <c r="C28" s="29">
        <v>177881100</v>
      </c>
      <c r="D28" s="29">
        <v>177881100</v>
      </c>
      <c r="E28" s="29"/>
      <c r="F28" s="30">
        <f t="shared" si="3"/>
        <v>34.320018105298985</v>
      </c>
      <c r="G28" s="30">
        <f t="shared" si="2"/>
        <v>100</v>
      </c>
    </row>
    <row r="29" spans="1:7" s="9" customFormat="1" ht="50.25" customHeight="1" x14ac:dyDescent="0.2">
      <c r="A29" s="43" t="s">
        <v>37</v>
      </c>
      <c r="B29" s="29">
        <v>6270100</v>
      </c>
      <c r="C29" s="29">
        <v>1884000</v>
      </c>
      <c r="D29" s="29">
        <v>1884000</v>
      </c>
      <c r="E29" s="29"/>
      <c r="F29" s="30">
        <f t="shared" si="3"/>
        <v>30.047367665587473</v>
      </c>
      <c r="G29" s="30">
        <f t="shared" si="2"/>
        <v>100</v>
      </c>
    </row>
    <row r="30" spans="1:7" s="9" customFormat="1" ht="68.25" customHeight="1" x14ac:dyDescent="0.2">
      <c r="A30" s="43" t="s">
        <v>38</v>
      </c>
      <c r="B30" s="29">
        <v>9542000</v>
      </c>
      <c r="C30" s="29"/>
      <c r="D30" s="29"/>
      <c r="E30" s="29"/>
      <c r="F30" s="30"/>
      <c r="G30" s="30"/>
    </row>
    <row r="31" spans="1:7" s="9" customFormat="1" ht="51.75" customHeight="1" x14ac:dyDescent="0.2">
      <c r="A31" s="43" t="s">
        <v>39</v>
      </c>
      <c r="B31" s="29">
        <v>30407000</v>
      </c>
      <c r="C31" s="29">
        <v>15203400</v>
      </c>
      <c r="D31" s="29">
        <v>15203400</v>
      </c>
      <c r="E31" s="29"/>
      <c r="F31" s="30">
        <f t="shared" si="3"/>
        <v>49.9996711283586</v>
      </c>
      <c r="G31" s="30">
        <f t="shared" si="2"/>
        <v>100</v>
      </c>
    </row>
    <row r="32" spans="1:7" s="9" customFormat="1" ht="35.25" customHeight="1" x14ac:dyDescent="0.2">
      <c r="A32" s="42" t="s">
        <v>50</v>
      </c>
      <c r="B32" s="32">
        <f>B33</f>
        <v>34110</v>
      </c>
      <c r="C32" s="32">
        <f>C33</f>
        <v>34110</v>
      </c>
      <c r="D32" s="32">
        <f>D33</f>
        <v>34110</v>
      </c>
      <c r="E32" s="32"/>
      <c r="F32" s="33">
        <f t="shared" si="3"/>
        <v>100</v>
      </c>
      <c r="G32" s="33">
        <f t="shared" si="2"/>
        <v>100</v>
      </c>
    </row>
    <row r="33" spans="1:10" s="9" customFormat="1" ht="15.75" customHeight="1" x14ac:dyDescent="0.25">
      <c r="A33" s="48" t="s">
        <v>51</v>
      </c>
      <c r="B33" s="29">
        <v>34110</v>
      </c>
      <c r="C33" s="29">
        <v>34110</v>
      </c>
      <c r="D33" s="29">
        <v>34110</v>
      </c>
      <c r="E33" s="29"/>
      <c r="F33" s="30">
        <f t="shared" si="3"/>
        <v>100</v>
      </c>
      <c r="G33" s="30">
        <f t="shared" si="2"/>
        <v>100</v>
      </c>
    </row>
    <row r="34" spans="1:10" s="9" customFormat="1" ht="33.75" customHeight="1" x14ac:dyDescent="0.2">
      <c r="A34" s="42" t="s">
        <v>42</v>
      </c>
      <c r="B34" s="32">
        <f>B35+B36+B37</f>
        <v>19379102</v>
      </c>
      <c r="C34" s="32">
        <f t="shared" ref="C34:D34" si="4">C35+C36+C37</f>
        <v>6700634</v>
      </c>
      <c r="D34" s="32">
        <f t="shared" si="4"/>
        <v>5466716.3799999999</v>
      </c>
      <c r="E34" s="32">
        <f>E35+E36+E37</f>
        <v>-1233917.6199999999</v>
      </c>
      <c r="F34" s="33">
        <f>D34/B34*100</f>
        <v>28.209337976548138</v>
      </c>
      <c r="G34" s="33">
        <f t="shared" si="2"/>
        <v>81.585061652374975</v>
      </c>
      <c r="I34" s="28"/>
    </row>
    <row r="35" spans="1:10" s="9" customFormat="1" ht="51" customHeight="1" x14ac:dyDescent="0.2">
      <c r="A35" s="43" t="s">
        <v>24</v>
      </c>
      <c r="B35" s="29">
        <v>8953164</v>
      </c>
      <c r="C35" s="29">
        <v>3065805</v>
      </c>
      <c r="D35" s="29">
        <v>3065805</v>
      </c>
      <c r="E35" s="29"/>
      <c r="F35" s="30">
        <f t="shared" si="3"/>
        <v>34.242699005625276</v>
      </c>
      <c r="G35" s="30">
        <f t="shared" si="2"/>
        <v>100</v>
      </c>
    </row>
    <row r="36" spans="1:10" s="9" customFormat="1" ht="18.75" customHeight="1" x14ac:dyDescent="0.2">
      <c r="A36" s="43" t="s">
        <v>25</v>
      </c>
      <c r="B36" s="29">
        <v>7252674</v>
      </c>
      <c r="C36" s="29">
        <v>2465855</v>
      </c>
      <c r="D36" s="29">
        <v>2178229.66</v>
      </c>
      <c r="E36" s="29">
        <f t="shared" ref="E36:E37" si="5">D36-C36</f>
        <v>-287625.33999999985</v>
      </c>
      <c r="F36" s="30">
        <f t="shared" si="3"/>
        <v>30.033469862288037</v>
      </c>
      <c r="G36" s="30">
        <f t="shared" si="2"/>
        <v>88.335675049830598</v>
      </c>
    </row>
    <row r="37" spans="1:10" s="9" customFormat="1" ht="108.75" customHeight="1" x14ac:dyDescent="0.2">
      <c r="A37" s="43" t="s">
        <v>44</v>
      </c>
      <c r="B37" s="29">
        <v>3173264</v>
      </c>
      <c r="C37" s="29">
        <v>1168974</v>
      </c>
      <c r="D37" s="29">
        <v>222681.72</v>
      </c>
      <c r="E37" s="29">
        <f t="shared" si="5"/>
        <v>-946292.28</v>
      </c>
      <c r="F37" s="30">
        <f t="shared" si="3"/>
        <v>7.0174344145334269</v>
      </c>
      <c r="G37" s="30">
        <f t="shared" si="2"/>
        <v>19.049330438487083</v>
      </c>
    </row>
    <row r="38" spans="1:10" s="50" customFormat="1" ht="17.25" customHeight="1" x14ac:dyDescent="0.2">
      <c r="A38" s="49" t="s">
        <v>12</v>
      </c>
      <c r="B38" s="32">
        <f>B21+B22</f>
        <v>5429767105</v>
      </c>
      <c r="C38" s="32">
        <f>C21+C22</f>
        <v>1458975164</v>
      </c>
      <c r="D38" s="32">
        <f>D21+D22</f>
        <v>1430957326.6300001</v>
      </c>
      <c r="E38" s="32">
        <f>D38-C38</f>
        <v>-28017837.369999886</v>
      </c>
      <c r="F38" s="33">
        <f t="shared" si="3"/>
        <v>26.353935610098329</v>
      </c>
      <c r="G38" s="33">
        <f t="shared" si="2"/>
        <v>98.079622048316111</v>
      </c>
    </row>
    <row r="39" spans="1:10" s="9" customFormat="1" ht="18" customHeight="1" x14ac:dyDescent="0.2">
      <c r="A39" s="51" t="s">
        <v>13</v>
      </c>
      <c r="B39" s="29"/>
      <c r="C39" s="29"/>
      <c r="D39" s="29"/>
      <c r="E39" s="29"/>
      <c r="F39" s="30"/>
      <c r="G39" s="30"/>
    </row>
    <row r="40" spans="1:10" s="5" customFormat="1" ht="19.5" customHeight="1" x14ac:dyDescent="0.2">
      <c r="A40" s="38" t="s">
        <v>6</v>
      </c>
      <c r="B40" s="29">
        <v>863000</v>
      </c>
      <c r="C40" s="29">
        <v>226000</v>
      </c>
      <c r="D40" s="29">
        <v>336562.75</v>
      </c>
      <c r="E40" s="29">
        <f>D40-C40</f>
        <v>110562.75</v>
      </c>
      <c r="F40" s="30">
        <f>D40/B40*100</f>
        <v>38.999159907300118</v>
      </c>
      <c r="G40" s="30">
        <f t="shared" si="2"/>
        <v>148.92157079646017</v>
      </c>
    </row>
    <row r="41" spans="1:10" s="5" customFormat="1" ht="66.75" customHeight="1" x14ac:dyDescent="0.2">
      <c r="A41" s="46" t="s">
        <v>29</v>
      </c>
      <c r="B41" s="29"/>
      <c r="C41" s="29"/>
      <c r="D41" s="29">
        <v>11503.09</v>
      </c>
      <c r="E41" s="29">
        <f>D41-C41</f>
        <v>11503.09</v>
      </c>
      <c r="F41" s="30"/>
      <c r="G41" s="30"/>
    </row>
    <row r="42" spans="1:10" s="1" customFormat="1" ht="50.25" customHeight="1" x14ac:dyDescent="0.2">
      <c r="A42" s="38" t="s">
        <v>27</v>
      </c>
      <c r="B42" s="29">
        <v>36</v>
      </c>
      <c r="C42" s="29"/>
      <c r="D42" s="29"/>
      <c r="E42" s="29"/>
      <c r="F42" s="30"/>
      <c r="G42" s="30"/>
    </row>
    <row r="43" spans="1:10" s="1" customFormat="1" ht="67.5" customHeight="1" x14ac:dyDescent="0.2">
      <c r="A43" s="38" t="s">
        <v>28</v>
      </c>
      <c r="B43" s="29">
        <v>282000</v>
      </c>
      <c r="C43" s="29">
        <v>70500</v>
      </c>
      <c r="D43" s="29">
        <v>54388.69</v>
      </c>
      <c r="E43" s="29">
        <f t="shared" ref="E43:E49" si="6">D43-C43</f>
        <v>-16111.309999999998</v>
      </c>
      <c r="F43" s="30">
        <f t="shared" ref="F43:F48" si="7">D43/B43*100</f>
        <v>19.2867695035461</v>
      </c>
      <c r="G43" s="30">
        <f t="shared" si="2"/>
        <v>77.147078014184402</v>
      </c>
      <c r="J43" s="5"/>
    </row>
    <row r="44" spans="1:10" s="1" customFormat="1" ht="35.25" customHeight="1" x14ac:dyDescent="0.2">
      <c r="A44" s="38" t="s">
        <v>30</v>
      </c>
      <c r="B44" s="29"/>
      <c r="C44" s="29"/>
      <c r="D44" s="29">
        <v>4185454.54</v>
      </c>
      <c r="E44" s="29">
        <f t="shared" si="6"/>
        <v>4185454.54</v>
      </c>
      <c r="F44" s="30"/>
      <c r="G44" s="30"/>
    </row>
    <row r="45" spans="1:10" s="1" customFormat="1" ht="51" customHeight="1" x14ac:dyDescent="0.2">
      <c r="A45" s="38" t="s">
        <v>43</v>
      </c>
      <c r="B45" s="29">
        <v>17000000</v>
      </c>
      <c r="C45" s="29"/>
      <c r="D45" s="37"/>
      <c r="E45" s="29"/>
      <c r="F45" s="30"/>
      <c r="G45" s="30"/>
    </row>
    <row r="46" spans="1:10" s="1" customFormat="1" ht="17.25" customHeight="1" x14ac:dyDescent="0.2">
      <c r="A46" s="38" t="s">
        <v>31</v>
      </c>
      <c r="B46" s="29">
        <v>700000</v>
      </c>
      <c r="C46" s="29"/>
      <c r="D46" s="29">
        <v>64275</v>
      </c>
      <c r="E46" s="29">
        <f t="shared" si="6"/>
        <v>64275</v>
      </c>
      <c r="F46" s="30">
        <f t="shared" si="7"/>
        <v>9.1821428571428569</v>
      </c>
      <c r="G46" s="30"/>
    </row>
    <row r="47" spans="1:10" s="47" customFormat="1" ht="17.45" customHeight="1" x14ac:dyDescent="0.2">
      <c r="A47" s="45" t="s">
        <v>58</v>
      </c>
      <c r="B47" s="32">
        <f>SUM(B40:B46)</f>
        <v>18845036</v>
      </c>
      <c r="C47" s="32">
        <f>SUM(C40:C46)</f>
        <v>296500</v>
      </c>
      <c r="D47" s="32">
        <f>SUM(D40:D46)</f>
        <v>4652184.07</v>
      </c>
      <c r="E47" s="32">
        <f t="shared" si="6"/>
        <v>4355684.07</v>
      </c>
      <c r="F47" s="33">
        <f t="shared" si="7"/>
        <v>24.686522594066684</v>
      </c>
      <c r="G47" s="33" t="s">
        <v>56</v>
      </c>
    </row>
    <row r="48" spans="1:10" s="10" customFormat="1" ht="17.45" customHeight="1" x14ac:dyDescent="0.2">
      <c r="A48" s="41" t="s">
        <v>23</v>
      </c>
      <c r="B48" s="32">
        <f>B49+B50</f>
        <v>16992344</v>
      </c>
      <c r="C48" s="32">
        <f>C49+C50</f>
        <v>16992344</v>
      </c>
      <c r="D48" s="32">
        <f>D49+D50</f>
        <v>6839544</v>
      </c>
      <c r="E48" s="32">
        <f t="shared" si="6"/>
        <v>-10152800</v>
      </c>
      <c r="F48" s="33">
        <f t="shared" si="7"/>
        <v>40.250738803310483</v>
      </c>
      <c r="G48" s="33">
        <f t="shared" si="2"/>
        <v>40.250738803310483</v>
      </c>
    </row>
    <row r="49" spans="1:12" s="10" customFormat="1" ht="86.25" customHeight="1" x14ac:dyDescent="0.2">
      <c r="A49" s="46" t="s">
        <v>52</v>
      </c>
      <c r="B49" s="29">
        <v>10152800</v>
      </c>
      <c r="C49" s="29">
        <v>10152800</v>
      </c>
      <c r="D49" s="32"/>
      <c r="E49" s="29">
        <f t="shared" si="6"/>
        <v>-10152800</v>
      </c>
      <c r="F49" s="30"/>
      <c r="G49" s="30"/>
    </row>
    <row r="50" spans="1:12" s="10" customFormat="1" ht="51.75" customHeight="1" x14ac:dyDescent="0.2">
      <c r="A50" s="46" t="s">
        <v>53</v>
      </c>
      <c r="B50" s="29">
        <v>6839544</v>
      </c>
      <c r="C50" s="29">
        <v>6839544</v>
      </c>
      <c r="D50" s="29">
        <v>6839544</v>
      </c>
      <c r="E50" s="32"/>
      <c r="F50" s="30">
        <f t="shared" ref="F50:F51" si="8">D50/B50*100</f>
        <v>100</v>
      </c>
      <c r="G50" s="30">
        <f t="shared" si="2"/>
        <v>100</v>
      </c>
    </row>
    <row r="51" spans="1:12" s="10" customFormat="1" ht="17.45" customHeight="1" x14ac:dyDescent="0.2">
      <c r="A51" s="51" t="s">
        <v>32</v>
      </c>
      <c r="B51" s="32">
        <f>B47+B48</f>
        <v>35837380</v>
      </c>
      <c r="C51" s="32">
        <f>C47+C48</f>
        <v>17288844</v>
      </c>
      <c r="D51" s="32">
        <f>D47+D48</f>
        <v>11491728.07</v>
      </c>
      <c r="E51" s="32">
        <f t="shared" ref="E51:E52" si="9">D51-C51</f>
        <v>-5797115.9299999997</v>
      </c>
      <c r="F51" s="33">
        <f t="shared" si="8"/>
        <v>32.066317543302553</v>
      </c>
      <c r="G51" s="33">
        <f t="shared" si="2"/>
        <v>66.469036738373021</v>
      </c>
    </row>
    <row r="52" spans="1:12" s="50" customFormat="1" ht="18" customHeight="1" x14ac:dyDescent="0.2">
      <c r="A52" s="54" t="s">
        <v>14</v>
      </c>
      <c r="B52" s="52">
        <f>B38+B51</f>
        <v>5465604485</v>
      </c>
      <c r="C52" s="52">
        <f>C38+C51</f>
        <v>1476264008</v>
      </c>
      <c r="D52" s="52">
        <f>D38+D51</f>
        <v>1442449054.7</v>
      </c>
      <c r="E52" s="52">
        <f t="shared" si="9"/>
        <v>-33814953.299999952</v>
      </c>
      <c r="F52" s="53">
        <f t="shared" si="3"/>
        <v>26.391391083249964</v>
      </c>
      <c r="G52" s="53">
        <f t="shared" si="2"/>
        <v>97.709423713051748</v>
      </c>
    </row>
    <row r="53" spans="1:12" ht="14.25" x14ac:dyDescent="0.2">
      <c r="F53" s="7"/>
      <c r="G53" s="8"/>
      <c r="L53" s="10"/>
    </row>
    <row r="54" spans="1:12" ht="14.25" x14ac:dyDescent="0.2">
      <c r="A54" s="2"/>
      <c r="B54" s="6"/>
      <c r="C54" s="6"/>
      <c r="D54" s="6"/>
      <c r="F54" s="7"/>
      <c r="G54" s="8"/>
    </row>
    <row r="55" spans="1:12" x14ac:dyDescent="0.2">
      <c r="B55" s="3"/>
      <c r="C55" s="3"/>
    </row>
    <row r="56" spans="1:12" x14ac:dyDescent="0.2">
      <c r="B56" s="3"/>
      <c r="C56" s="3"/>
      <c r="F56" s="3"/>
      <c r="G56" s="3"/>
    </row>
  </sheetData>
  <mergeCells count="1">
    <mergeCell ref="A1:G1"/>
  </mergeCells>
  <phoneticPr fontId="1" type="noConversion"/>
  <pageMargins left="0.70866141732283472" right="0.59055118110236227" top="0.39370078740157483" bottom="0.19685039370078741" header="0.19685039370078741" footer="0.19685039370078741"/>
  <pageSetup paperSize="9"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2025-04-01T12:48:26Z</cp:lastPrinted>
  <dcterms:created xsi:type="dcterms:W3CDTF">2004-07-02T06:40:36Z</dcterms:created>
  <dcterms:modified xsi:type="dcterms:W3CDTF">2025-05-01T11:09:45Z</dcterms:modified>
</cp:coreProperties>
</file>