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6D534E63-35C6-49B4-9298-2AB8AFD0FD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Укр" sheetId="2" r:id="rId1"/>
    <sheet name="Лист1" sheetId="3" state="hidden" r:id="rId2"/>
  </sheets>
  <definedNames>
    <definedName name="_xlnm.Print_Area" localSheetId="0">Укр!$A$1:$G$54</definedName>
  </definedNames>
  <calcPr calcId="181029" refMode="R1C1"/>
</workbook>
</file>

<file path=xl/calcChain.xml><?xml version="1.0" encoding="utf-8"?>
<calcChain xmlns="http://schemas.openxmlformats.org/spreadsheetml/2006/main">
  <c r="E26" i="2" l="1"/>
  <c r="B40" i="2" l="1"/>
  <c r="G42" i="2" l="1"/>
  <c r="F42" i="2"/>
  <c r="G36" i="2"/>
  <c r="F36" i="2"/>
  <c r="F31" i="2"/>
  <c r="G31" i="2"/>
  <c r="D21" i="2"/>
  <c r="E5" i="2"/>
  <c r="B49" i="2"/>
  <c r="G51" i="2" l="1"/>
  <c r="F51" i="2"/>
  <c r="F7" i="2"/>
  <c r="G52" i="2"/>
  <c r="E51" i="2"/>
  <c r="E48" i="2"/>
  <c r="F48" i="2"/>
  <c r="G45" i="2"/>
  <c r="G34" i="2"/>
  <c r="F34" i="2"/>
  <c r="G27" i="2"/>
  <c r="F27" i="2"/>
  <c r="G24" i="2"/>
  <c r="F24" i="2"/>
  <c r="F52" i="2"/>
  <c r="F50" i="2" l="1"/>
  <c r="B50" i="2"/>
  <c r="B53" i="2" s="1"/>
  <c r="C50" i="2"/>
  <c r="E50" i="2" s="1"/>
  <c r="G50" i="2" l="1"/>
  <c r="G33" i="2"/>
  <c r="F33" i="2"/>
  <c r="F45" i="2"/>
  <c r="E38" i="2"/>
  <c r="E39" i="2"/>
  <c r="D49" i="2"/>
  <c r="F39" i="2"/>
  <c r="G39" i="2"/>
  <c r="G13" i="2"/>
  <c r="G32" i="2"/>
  <c r="F32" i="2"/>
  <c r="G30" i="2"/>
  <c r="F30" i="2"/>
  <c r="F20" i="2"/>
  <c r="F19" i="2"/>
  <c r="E10" i="2"/>
  <c r="G16" i="2"/>
  <c r="F16" i="2"/>
  <c r="G12" i="2"/>
  <c r="G14" i="2"/>
  <c r="E20" i="2"/>
  <c r="E19" i="2"/>
  <c r="G17" i="2"/>
  <c r="G18" i="2"/>
  <c r="G19" i="2"/>
  <c r="G25" i="2"/>
  <c r="G29" i="2"/>
  <c r="F25" i="2"/>
  <c r="F29" i="2"/>
  <c r="F37" i="2"/>
  <c r="F38" i="2"/>
  <c r="G37" i="2"/>
  <c r="G38" i="2"/>
  <c r="E16" i="2"/>
  <c r="F18" i="2"/>
  <c r="F13" i="2"/>
  <c r="F12" i="2"/>
  <c r="C49" i="2"/>
  <c r="C53" i="2" s="1"/>
  <c r="E12" i="2"/>
  <c r="F11" i="2"/>
  <c r="F14" i="2"/>
  <c r="F17" i="2"/>
  <c r="G11" i="2"/>
  <c r="G7" i="2"/>
  <c r="E46" i="2"/>
  <c r="E45" i="2"/>
  <c r="E43" i="2"/>
  <c r="E42" i="2"/>
  <c r="E6" i="2"/>
  <c r="E7" i="2"/>
  <c r="E11" i="2"/>
  <c r="E13" i="2"/>
  <c r="E14" i="2"/>
  <c r="E15" i="2"/>
  <c r="E17" i="2"/>
  <c r="E18" i="2"/>
  <c r="F5" i="2"/>
  <c r="G5" i="2"/>
  <c r="G10" i="2"/>
  <c r="F10" i="2"/>
  <c r="F49" i="2" l="1"/>
  <c r="D53" i="2"/>
  <c r="G53" i="2" s="1"/>
  <c r="G35" i="2"/>
  <c r="E35" i="2"/>
  <c r="F35" i="2"/>
  <c r="G23" i="2"/>
  <c r="F26" i="2"/>
  <c r="G26" i="2"/>
  <c r="F23" i="2"/>
  <c r="E49" i="2"/>
  <c r="F21" i="2"/>
  <c r="G21" i="2"/>
  <c r="F9" i="2"/>
  <c r="F8" i="2"/>
  <c r="G8" i="2"/>
  <c r="E8" i="2"/>
  <c r="E21" i="2" s="1"/>
  <c r="E9" i="2"/>
  <c r="G9" i="2"/>
  <c r="E53" i="2" l="1"/>
  <c r="F53" i="2"/>
  <c r="F22" i="2"/>
  <c r="B54" i="2"/>
  <c r="E22" i="2"/>
  <c r="G22" i="2"/>
  <c r="C40" i="2"/>
  <c r="C54" i="2" s="1"/>
  <c r="D40" i="2"/>
  <c r="D54" i="2" s="1"/>
  <c r="G54" i="2" s="1"/>
  <c r="E54" i="2" l="1"/>
  <c r="F40" i="2"/>
  <c r="G40" i="2"/>
  <c r="E40" i="2"/>
  <c r="F54" i="2" l="1"/>
</calcChain>
</file>

<file path=xl/sharedStrings.xml><?xml version="1.0" encoding="utf-8"?>
<sst xmlns="http://schemas.openxmlformats.org/spreadsheetml/2006/main" count="65" uniqueCount="64">
  <si>
    <t>Найменування показника</t>
  </si>
  <si>
    <t>Загальний фонд</t>
  </si>
  <si>
    <t>Податок та збір на доходи фізичних осіб</t>
  </si>
  <si>
    <t xml:space="preserve">        1) Податок на майно:</t>
  </si>
  <si>
    <t xml:space="preserve">    -  плата за землю</t>
  </si>
  <si>
    <t xml:space="preserve">    - транспортний податок</t>
  </si>
  <si>
    <t>Екологічний податок</t>
  </si>
  <si>
    <t>Адміністративні штрафи та інші санкції</t>
  </si>
  <si>
    <t>Державне мито</t>
  </si>
  <si>
    <t>Інші надходження</t>
  </si>
  <si>
    <t>ВСЬОГО податків і зборів</t>
  </si>
  <si>
    <t>Освітня субвенція з державного бюджету місцевим бюджетам</t>
  </si>
  <si>
    <t>Всього доходів загального фонду</t>
  </si>
  <si>
    <t>Спеціальний фонд</t>
  </si>
  <si>
    <t>Всього доходів</t>
  </si>
  <si>
    <t xml:space="preserve">Місцеві податки, в тому числі: </t>
  </si>
  <si>
    <t xml:space="preserve">    - податок на нерухоме майно, відмінне від земельної ділянки </t>
  </si>
  <si>
    <t>Відсоток            надходжень до річних показників, 
%</t>
  </si>
  <si>
    <t>Відсоток надходжень до плану звітного періоду, 
%</t>
  </si>
  <si>
    <t>Плата  за надання  адміністративних послуг</t>
  </si>
  <si>
    <t>Акцизний податок</t>
  </si>
  <si>
    <t xml:space="preserve">     2) Туристичний збір</t>
  </si>
  <si>
    <t xml:space="preserve">     3) Єдиний податок</t>
  </si>
  <si>
    <t>Офіційні трансферти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</si>
  <si>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</si>
  <si>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</si>
  <si>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Податок на прибуток підприємств</t>
  </si>
  <si>
    <t>Плата за гарантії, надані Верховною Радою Автономної Республіки Крим, міськими та обласними радами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</si>
  <si>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</si>
  <si>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</si>
  <si>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</si>
  <si>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Кошти від продажу землі</t>
  </si>
  <si>
    <t>Всього доходів спеціального фонду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</si>
  <si>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</si>
  <si>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</si>
  <si>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Відхилення (+/- )                   грн</t>
  </si>
  <si>
    <t>Надходження від орендної плати за користування єдиним майновим комплексом та іншим державним майном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</si>
  <si>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</si>
  <si>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</si>
  <si>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</si>
  <si>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державного бюджету місцевим бюджетам</t>
  </si>
  <si>
    <t>Субвенції з державного бюджету місцевим бюджетам</t>
  </si>
  <si>
    <t>Субвенції з місцевих бюджетів іншим місцевим бюджетам</t>
  </si>
  <si>
    <t>Кошти від відчуження майна, що належить Автономній Республіці Крим та майна, що перебуває в комунальній власності  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</si>
  <si>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</si>
  <si>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Затверджено на рік з урахуванням змін,  грн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</si>
  <si>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</si>
  <si>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Дотації з місцевих бюджетів іншим місцевим бюджетам</t>
  </si>
  <si>
    <t>Інші дотації з місцевого бюджету</t>
  </si>
  <si>
    <t>Субвенція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</si>
  <si>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Субвенція з місцевого бюджету за рахунок залишку коштів освітньої субвенції, що утворився на початок бюджетного періоду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</si>
  <si>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</t>
  </si>
  <si>
    <t>в 1,7 р.б.</t>
  </si>
  <si>
    <t>Разом доходів (без офіційних трансфертів)</t>
  </si>
  <si>
    <t>Щомісячна інформація про надходження до бюджету Миколаївської міської територіальної громади                                                                                                                                               за  січень - травень 2025 року (без власних надходжень бюджетних установ)</t>
  </si>
  <si>
    <t>План                                        на січень - травень                                                 з урахуванням змін,               грн</t>
  </si>
  <si>
    <t>Надійшло                                     з 01 січня по                       31 травня                         грн</t>
  </si>
  <si>
    <t>Субвенція з місцевого бюджету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</si>
  <si>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Субвенція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t>
  </si>
  <si>
    <t>в 3,4 р.б.</t>
  </si>
  <si>
    <t>в 2,0 р.б.</t>
  </si>
  <si>
    <t>в 1,9 р.б.</t>
  </si>
  <si>
    <t>в 17,5 р.б.</t>
  </si>
  <si>
    <t>в 4,9 р.б.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</si>
</sst>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"/>
    <numFmt numFmtId="167" formatCode="#,##0.00\ _₽"/>
  </numFmts>
  <fonts count="2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9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rgb="FF333333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165" fontId="0" fillId="0" borderId="0" xfId="0" applyNumberForma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165" fontId="0" fillId="0" borderId="0" xfId="0" applyNumberFormat="1" applyAlignment="1">
      <alignment wrapText="1"/>
    </xf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7" fillId="0" borderId="1" xfId="0" applyFont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6" fontId="9" fillId="2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/>
    </xf>
    <xf numFmtId="9" fontId="18" fillId="0" borderId="1" xfId="1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top"/>
    </xf>
    <xf numFmtId="0" fontId="17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/>
    </xf>
    <xf numFmtId="0" fontId="20" fillId="0" borderId="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justify" wrapText="1"/>
    </xf>
    <xf numFmtId="0" fontId="20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justify" vertical="top" wrapText="1"/>
    </xf>
    <xf numFmtId="0" fontId="25" fillId="0" borderId="0" xfId="0" applyFont="1" applyAlignment="1">
      <alignment vertical="top"/>
    </xf>
    <xf numFmtId="0" fontId="22" fillId="0" borderId="1" xfId="0" applyFont="1" applyBorder="1" applyAlignment="1">
      <alignment horizontal="justify"/>
    </xf>
    <xf numFmtId="0" fontId="26" fillId="0" borderId="1" xfId="0" applyFont="1" applyBorder="1" applyAlignment="1">
      <alignment horizontal="justify" vertical="top" wrapText="1"/>
    </xf>
    <xf numFmtId="0" fontId="27" fillId="0" borderId="0" xfId="0" applyFont="1" applyAlignment="1">
      <alignment vertical="top"/>
    </xf>
    <xf numFmtId="0" fontId="13" fillId="0" borderId="1" xfId="0" applyFont="1" applyBorder="1" applyAlignment="1">
      <alignment horizontal="justify" vertical="top" wrapText="1"/>
    </xf>
    <xf numFmtId="0" fontId="28" fillId="0" borderId="1" xfId="0" applyFont="1" applyBorder="1" applyAlignment="1">
      <alignment horizontal="justify" vertical="top" wrapText="1"/>
    </xf>
    <xf numFmtId="167" fontId="14" fillId="0" borderId="1" xfId="0" applyNumberFormat="1" applyFont="1" applyBorder="1" applyAlignment="1">
      <alignment horizontal="right" vertical="center"/>
    </xf>
    <xf numFmtId="167" fontId="15" fillId="0" borderId="1" xfId="0" applyNumberFormat="1" applyFont="1" applyBorder="1" applyAlignment="1">
      <alignment horizontal="right" vertical="center"/>
    </xf>
    <xf numFmtId="167" fontId="16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right" vertical="center"/>
    </xf>
    <xf numFmtId="167" fontId="12" fillId="0" borderId="1" xfId="0" applyNumberFormat="1" applyFont="1" applyBorder="1" applyAlignment="1">
      <alignment horizontal="right" vertical="center"/>
    </xf>
    <xf numFmtId="164" fontId="16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="70" zoomScaleNormal="70" zoomScaleSheetLayoutView="100" workbookViewId="0">
      <selection activeCell="N16" sqref="N16"/>
    </sheetView>
  </sheetViews>
  <sheetFormatPr defaultRowHeight="12.75" x14ac:dyDescent="0.2"/>
  <cols>
    <col min="1" max="1" width="57.140625" customWidth="1"/>
    <col min="2" max="2" width="23.42578125" customWidth="1"/>
    <col min="3" max="3" width="24.5703125" customWidth="1"/>
    <col min="4" max="4" width="23.28515625" style="3" customWidth="1"/>
    <col min="5" max="5" width="22.28515625" style="3" customWidth="1"/>
    <col min="6" max="7" width="12.7109375" customWidth="1"/>
    <col min="9" max="9" width="11.7109375" bestFit="1" customWidth="1"/>
  </cols>
  <sheetData>
    <row r="1" spans="1:7" ht="44.25" customHeight="1" x14ac:dyDescent="0.2">
      <c r="A1" s="52" t="s">
        <v>54</v>
      </c>
      <c r="B1" s="52"/>
      <c r="C1" s="52"/>
      <c r="D1" s="52"/>
      <c r="E1" s="52"/>
      <c r="F1" s="52"/>
      <c r="G1" s="52"/>
    </row>
    <row r="2" spans="1:7" s="9" customFormat="1" ht="94.5" customHeight="1" x14ac:dyDescent="0.2">
      <c r="A2" s="24" t="s">
        <v>0</v>
      </c>
      <c r="B2" s="25" t="s">
        <v>45</v>
      </c>
      <c r="C2" s="26" t="s">
        <v>55</v>
      </c>
      <c r="D2" s="27" t="s">
        <v>56</v>
      </c>
      <c r="E2" s="27" t="s">
        <v>35</v>
      </c>
      <c r="F2" s="25" t="s">
        <v>17</v>
      </c>
      <c r="G2" s="25" t="s">
        <v>18</v>
      </c>
    </row>
    <row r="3" spans="1:7" s="9" customFormat="1" ht="49.5" hidden="1" customHeight="1" x14ac:dyDescent="0.2">
      <c r="A3" s="11"/>
      <c r="B3" s="13"/>
      <c r="C3" s="14"/>
      <c r="D3" s="12"/>
      <c r="E3" s="12"/>
      <c r="F3" s="15"/>
      <c r="G3" s="15"/>
    </row>
    <row r="4" spans="1:7" s="9" customFormat="1" ht="18.75" customHeight="1" x14ac:dyDescent="0.2">
      <c r="A4" s="18" t="s">
        <v>1</v>
      </c>
      <c r="B4" s="16"/>
      <c r="C4" s="12"/>
      <c r="D4" s="17"/>
      <c r="E4" s="17"/>
      <c r="F4" s="17"/>
      <c r="G4" s="12"/>
    </row>
    <row r="5" spans="1:7" s="9" customFormat="1" ht="20.25" customHeight="1" x14ac:dyDescent="0.2">
      <c r="A5" s="19" t="s">
        <v>2</v>
      </c>
      <c r="B5" s="44">
        <v>2584500000</v>
      </c>
      <c r="C5" s="44">
        <v>1040755000</v>
      </c>
      <c r="D5" s="44">
        <v>1046455170.76</v>
      </c>
      <c r="E5" s="44">
        <f>D5-C5</f>
        <v>5700170.7599999905</v>
      </c>
      <c r="F5" s="47">
        <f>D5/B5*100</f>
        <v>40.489656442638811</v>
      </c>
      <c r="G5" s="47">
        <f>D5/C5*100</f>
        <v>100.54769573626838</v>
      </c>
    </row>
    <row r="6" spans="1:7" s="9" customFormat="1" ht="19.5" customHeight="1" x14ac:dyDescent="0.2">
      <c r="A6" s="19" t="s">
        <v>26</v>
      </c>
      <c r="B6" s="44">
        <v>3000000</v>
      </c>
      <c r="C6" s="44">
        <v>1510000</v>
      </c>
      <c r="D6" s="44">
        <v>5075939.04</v>
      </c>
      <c r="E6" s="44">
        <f t="shared" ref="E6:E22" si="0">D6-C6</f>
        <v>3565939.04</v>
      </c>
      <c r="F6" s="47" t="s">
        <v>52</v>
      </c>
      <c r="G6" s="47" t="s">
        <v>59</v>
      </c>
    </row>
    <row r="7" spans="1:7" s="9" customFormat="1" ht="18.75" x14ac:dyDescent="0.2">
      <c r="A7" s="20" t="s">
        <v>20</v>
      </c>
      <c r="B7" s="44">
        <v>526280000</v>
      </c>
      <c r="C7" s="44">
        <v>211925000</v>
      </c>
      <c r="D7" s="44">
        <v>184220443.84</v>
      </c>
      <c r="E7" s="44">
        <f t="shared" si="0"/>
        <v>-27704556.159999996</v>
      </c>
      <c r="F7" s="47">
        <f>D7/B7*100</f>
        <v>35.004264619594132</v>
      </c>
      <c r="G7" s="47">
        <f t="shared" ref="G7:G53" si="1">D7/C7*100</f>
        <v>86.927188316621454</v>
      </c>
    </row>
    <row r="8" spans="1:7" s="9" customFormat="1" ht="18" customHeight="1" x14ac:dyDescent="0.2">
      <c r="A8" s="21" t="s">
        <v>15</v>
      </c>
      <c r="B8" s="45">
        <v>1272370000</v>
      </c>
      <c r="C8" s="45">
        <v>552909000</v>
      </c>
      <c r="D8" s="45">
        <v>549430732.74000001</v>
      </c>
      <c r="E8" s="45">
        <f t="shared" si="0"/>
        <v>-3478267.2599999905</v>
      </c>
      <c r="F8" s="48">
        <f t="shared" ref="F8:F16" si="2">D8/B8*100</f>
        <v>43.181679286685473</v>
      </c>
      <c r="G8" s="48">
        <f t="shared" si="1"/>
        <v>99.370915058354996</v>
      </c>
    </row>
    <row r="9" spans="1:7" s="4" customFormat="1" ht="16.5" customHeight="1" x14ac:dyDescent="0.2">
      <c r="A9" s="22" t="s">
        <v>3</v>
      </c>
      <c r="B9" s="44">
        <v>486000000</v>
      </c>
      <c r="C9" s="44">
        <v>198393500</v>
      </c>
      <c r="D9" s="44">
        <v>209200235.50999999</v>
      </c>
      <c r="E9" s="44">
        <f t="shared" si="0"/>
        <v>10806735.50999999</v>
      </c>
      <c r="F9" s="47">
        <f t="shared" si="2"/>
        <v>43.045315948559669</v>
      </c>
      <c r="G9" s="47">
        <f t="shared" si="1"/>
        <v>105.44712176054153</v>
      </c>
    </row>
    <row r="10" spans="1:7" s="4" customFormat="1" ht="32.25" customHeight="1" x14ac:dyDescent="0.2">
      <c r="A10" s="23" t="s">
        <v>16</v>
      </c>
      <c r="B10" s="46">
        <v>81158000</v>
      </c>
      <c r="C10" s="46">
        <v>34764000</v>
      </c>
      <c r="D10" s="46">
        <v>37612028.799999997</v>
      </c>
      <c r="E10" s="49">
        <f>D10-C10</f>
        <v>2848028.799999997</v>
      </c>
      <c r="F10" s="50">
        <f>D10/B10*100</f>
        <v>46.344203652135334</v>
      </c>
      <c r="G10" s="50">
        <f t="shared" si="1"/>
        <v>108.19246576918651</v>
      </c>
    </row>
    <row r="11" spans="1:7" s="4" customFormat="1" ht="18" customHeight="1" x14ac:dyDescent="0.2">
      <c r="A11" s="23" t="s">
        <v>4</v>
      </c>
      <c r="B11" s="46">
        <v>402672000</v>
      </c>
      <c r="C11" s="46">
        <v>162837000</v>
      </c>
      <c r="D11" s="46">
        <v>171096159</v>
      </c>
      <c r="E11" s="46">
        <f t="shared" si="0"/>
        <v>8259159</v>
      </c>
      <c r="F11" s="50">
        <f t="shared" si="2"/>
        <v>42.490205179401599</v>
      </c>
      <c r="G11" s="50">
        <f t="shared" si="1"/>
        <v>105.07204075240885</v>
      </c>
    </row>
    <row r="12" spans="1:7" s="4" customFormat="1" ht="17.45" customHeight="1" x14ac:dyDescent="0.2">
      <c r="A12" s="23" t="s">
        <v>5</v>
      </c>
      <c r="B12" s="46">
        <v>2170000</v>
      </c>
      <c r="C12" s="46">
        <v>792500</v>
      </c>
      <c r="D12" s="46">
        <v>492047.71</v>
      </c>
      <c r="E12" s="46">
        <f t="shared" si="0"/>
        <v>-300452.28999999998</v>
      </c>
      <c r="F12" s="50">
        <f t="shared" si="2"/>
        <v>22.675009677419354</v>
      </c>
      <c r="G12" s="50">
        <f t="shared" si="1"/>
        <v>62.088039116719237</v>
      </c>
    </row>
    <row r="13" spans="1:7" s="4" customFormat="1" ht="17.25" customHeight="1" x14ac:dyDescent="0.2">
      <c r="A13" s="23" t="s">
        <v>21</v>
      </c>
      <c r="B13" s="46">
        <v>1370000</v>
      </c>
      <c r="C13" s="46">
        <v>640500</v>
      </c>
      <c r="D13" s="46">
        <v>673604.34</v>
      </c>
      <c r="E13" s="46">
        <f t="shared" si="0"/>
        <v>33104.339999999967</v>
      </c>
      <c r="F13" s="50">
        <f t="shared" si="2"/>
        <v>49.168199999999999</v>
      </c>
      <c r="G13" s="50">
        <f t="shared" si="1"/>
        <v>105.16851522248243</v>
      </c>
    </row>
    <row r="14" spans="1:7" s="4" customFormat="1" ht="18" customHeight="1" x14ac:dyDescent="0.2">
      <c r="A14" s="23" t="s">
        <v>22</v>
      </c>
      <c r="B14" s="46">
        <v>785000000</v>
      </c>
      <c r="C14" s="46">
        <v>353875000</v>
      </c>
      <c r="D14" s="46">
        <v>339556892.88999999</v>
      </c>
      <c r="E14" s="46">
        <f t="shared" si="0"/>
        <v>-14318107.110000014</v>
      </c>
      <c r="F14" s="50">
        <f t="shared" si="2"/>
        <v>43.255655145222924</v>
      </c>
      <c r="G14" s="50">
        <f t="shared" si="1"/>
        <v>95.953908269869302</v>
      </c>
    </row>
    <row r="15" spans="1:7" s="9" customFormat="1" ht="19.5" customHeight="1" x14ac:dyDescent="0.2">
      <c r="A15" s="20" t="s">
        <v>7</v>
      </c>
      <c r="B15" s="44">
        <v>3200000</v>
      </c>
      <c r="C15" s="44">
        <v>1310000</v>
      </c>
      <c r="D15" s="44">
        <v>6358855.96</v>
      </c>
      <c r="E15" s="44">
        <f t="shared" si="0"/>
        <v>5048855.96</v>
      </c>
      <c r="F15" s="47" t="s">
        <v>60</v>
      </c>
      <c r="G15" s="47" t="s">
        <v>63</v>
      </c>
    </row>
    <row r="16" spans="1:7" s="9" customFormat="1" ht="66.75" customHeight="1" x14ac:dyDescent="0.2">
      <c r="A16" s="29" t="s">
        <v>33</v>
      </c>
      <c r="B16" s="44">
        <v>1900000</v>
      </c>
      <c r="C16" s="44">
        <v>745000</v>
      </c>
      <c r="D16" s="44">
        <v>686268.51</v>
      </c>
      <c r="E16" s="44">
        <f t="shared" si="0"/>
        <v>-58731.489999999991</v>
      </c>
      <c r="F16" s="47">
        <f t="shared" si="2"/>
        <v>36.119395263157891</v>
      </c>
      <c r="G16" s="47">
        <f t="shared" si="1"/>
        <v>92.116578523489935</v>
      </c>
    </row>
    <row r="17" spans="1:7" s="9" customFormat="1" ht="18" customHeight="1" x14ac:dyDescent="0.2">
      <c r="A17" s="29" t="s">
        <v>19</v>
      </c>
      <c r="B17" s="44">
        <v>34920000</v>
      </c>
      <c r="C17" s="44">
        <v>13928000</v>
      </c>
      <c r="D17" s="44">
        <v>9827319.8399999999</v>
      </c>
      <c r="E17" s="44">
        <f t="shared" si="0"/>
        <v>-4100680.16</v>
      </c>
      <c r="F17" s="47">
        <f>D17/B17*100</f>
        <v>28.142382130584192</v>
      </c>
      <c r="G17" s="47">
        <f t="shared" si="1"/>
        <v>70.558011487650774</v>
      </c>
    </row>
    <row r="18" spans="1:7" s="9" customFormat="1" ht="50.25" customHeight="1" x14ac:dyDescent="0.2">
      <c r="A18" s="29" t="s">
        <v>36</v>
      </c>
      <c r="B18" s="44">
        <v>8000000</v>
      </c>
      <c r="C18" s="44">
        <v>3333000</v>
      </c>
      <c r="D18" s="44">
        <v>3336699.3</v>
      </c>
      <c r="E18" s="44">
        <f t="shared" si="0"/>
        <v>3699.2999999998137</v>
      </c>
      <c r="F18" s="47">
        <f>D18/B18*100</f>
        <v>41.708741249999996</v>
      </c>
      <c r="G18" s="47">
        <f t="shared" si="1"/>
        <v>100.1109900990099</v>
      </c>
    </row>
    <row r="19" spans="1:7" s="9" customFormat="1" ht="18" customHeight="1" x14ac:dyDescent="0.2">
      <c r="A19" s="29" t="s">
        <v>8</v>
      </c>
      <c r="B19" s="44">
        <v>464000</v>
      </c>
      <c r="C19" s="44">
        <v>177300</v>
      </c>
      <c r="D19" s="44">
        <v>93962.01</v>
      </c>
      <c r="E19" s="44">
        <f t="shared" si="0"/>
        <v>-83337.990000000005</v>
      </c>
      <c r="F19" s="47">
        <f>D19/B19*100</f>
        <v>20.250433189655169</v>
      </c>
      <c r="G19" s="47">
        <f t="shared" si="1"/>
        <v>52.99605752961083</v>
      </c>
    </row>
    <row r="20" spans="1:7" s="9" customFormat="1" ht="19.5" customHeight="1" x14ac:dyDescent="0.2">
      <c r="A20" s="30" t="s">
        <v>9</v>
      </c>
      <c r="B20" s="44">
        <v>7600000</v>
      </c>
      <c r="C20" s="44">
        <v>4725000</v>
      </c>
      <c r="D20" s="44">
        <v>9234905.4700000007</v>
      </c>
      <c r="E20" s="44">
        <f t="shared" si="0"/>
        <v>4509905.4700000007</v>
      </c>
      <c r="F20" s="47">
        <f>D20/B20*100</f>
        <v>121.51191407894737</v>
      </c>
      <c r="G20" s="47" t="s">
        <v>61</v>
      </c>
    </row>
    <row r="21" spans="1:7" s="10" customFormat="1" ht="19.899999999999999" customHeight="1" x14ac:dyDescent="0.2">
      <c r="A21" s="31" t="s">
        <v>10</v>
      </c>
      <c r="B21" s="45">
        <v>4442234000</v>
      </c>
      <c r="C21" s="45">
        <v>1831317300</v>
      </c>
      <c r="D21" s="45">
        <f>D5+D6+D7+D8+D15+D16+D17+D18+D19+D20</f>
        <v>1814720297.4699998</v>
      </c>
      <c r="E21" s="45">
        <f>E5+E6+E7+E8+E15+E16+E17+E18+E19+E20</f>
        <v>-16597002.529999992</v>
      </c>
      <c r="F21" s="48">
        <f>D21/B21*100</f>
        <v>40.85152419863519</v>
      </c>
      <c r="G21" s="48">
        <f t="shared" si="1"/>
        <v>99.093712349574801</v>
      </c>
    </row>
    <row r="22" spans="1:7" s="10" customFormat="1" ht="19.5" customHeight="1" x14ac:dyDescent="0.2">
      <c r="A22" s="32" t="s">
        <v>23</v>
      </c>
      <c r="B22" s="45">
        <v>1105667583</v>
      </c>
      <c r="C22" s="45">
        <v>792678577</v>
      </c>
      <c r="D22" s="45">
        <v>824268392.39999998</v>
      </c>
      <c r="E22" s="45">
        <f t="shared" si="0"/>
        <v>31589815.399999976</v>
      </c>
      <c r="F22" s="48">
        <f t="shared" ref="F22:F54" si="3">D22/B22*100</f>
        <v>74.549385825667287</v>
      </c>
      <c r="G22" s="48">
        <f t="shared" si="1"/>
        <v>103.98519858068525</v>
      </c>
    </row>
    <row r="23" spans="1:7" s="10" customFormat="1" ht="32.25" customHeight="1" x14ac:dyDescent="0.2">
      <c r="A23" s="33" t="s">
        <v>40</v>
      </c>
      <c r="B23" s="45">
        <v>482865800</v>
      </c>
      <c r="C23" s="45">
        <v>418000100</v>
      </c>
      <c r="D23" s="45">
        <v>418000100</v>
      </c>
      <c r="E23" s="45"/>
      <c r="F23" s="48">
        <f t="shared" si="3"/>
        <v>86.566515996784204</v>
      </c>
      <c r="G23" s="48">
        <f t="shared" si="1"/>
        <v>100</v>
      </c>
    </row>
    <row r="24" spans="1:7" s="9" customFormat="1" ht="84.75" customHeight="1" x14ac:dyDescent="0.2">
      <c r="A24" s="34" t="s">
        <v>51</v>
      </c>
      <c r="B24" s="44">
        <v>4771000</v>
      </c>
      <c r="C24" s="44">
        <v>1192800</v>
      </c>
      <c r="D24" s="44">
        <v>1192800</v>
      </c>
      <c r="E24" s="44"/>
      <c r="F24" s="47">
        <f t="shared" si="3"/>
        <v>25.001047998323202</v>
      </c>
      <c r="G24" s="47">
        <f t="shared" si="1"/>
        <v>100</v>
      </c>
    </row>
    <row r="25" spans="1:7" s="9" customFormat="1" ht="117" customHeight="1" x14ac:dyDescent="0.2">
      <c r="A25" s="34" t="s">
        <v>34</v>
      </c>
      <c r="B25" s="44">
        <v>478094800</v>
      </c>
      <c r="C25" s="44">
        <v>416807300</v>
      </c>
      <c r="D25" s="44">
        <v>416807300</v>
      </c>
      <c r="E25" s="44"/>
      <c r="F25" s="47">
        <f t="shared" si="3"/>
        <v>87.180889647827158</v>
      </c>
      <c r="G25" s="47">
        <f t="shared" si="1"/>
        <v>100</v>
      </c>
    </row>
    <row r="26" spans="1:7" s="9" customFormat="1" ht="32.25" customHeight="1" x14ac:dyDescent="0.25">
      <c r="A26" s="35" t="s">
        <v>41</v>
      </c>
      <c r="B26" s="45">
        <v>595624393</v>
      </c>
      <c r="C26" s="45">
        <v>355893718</v>
      </c>
      <c r="D26" s="45">
        <v>389173718</v>
      </c>
      <c r="E26" s="45">
        <f t="shared" ref="E26" si="4">D26-C26</f>
        <v>33280000</v>
      </c>
      <c r="F26" s="48">
        <f t="shared" si="3"/>
        <v>65.338781046195336</v>
      </c>
      <c r="G26" s="48">
        <f t="shared" si="1"/>
        <v>109.35110633225619</v>
      </c>
    </row>
    <row r="27" spans="1:7" s="9" customFormat="1" ht="117" customHeight="1" x14ac:dyDescent="0.2">
      <c r="A27" s="34" t="s">
        <v>46</v>
      </c>
      <c r="B27" s="44">
        <v>31103993</v>
      </c>
      <c r="C27" s="44">
        <v>11976118</v>
      </c>
      <c r="D27" s="44">
        <v>11976118</v>
      </c>
      <c r="E27" s="45"/>
      <c r="F27" s="47">
        <f t="shared" si="3"/>
        <v>38.503474457443453</v>
      </c>
      <c r="G27" s="47">
        <f t="shared" si="1"/>
        <v>100</v>
      </c>
    </row>
    <row r="28" spans="1:7" s="9" customFormat="1" ht="130.5" customHeight="1" x14ac:dyDescent="0.2">
      <c r="A28" s="34" t="s">
        <v>58</v>
      </c>
      <c r="B28" s="44"/>
      <c r="C28" s="44"/>
      <c r="D28" s="44">
        <v>33280000</v>
      </c>
      <c r="E28" s="44">
        <v>33280000</v>
      </c>
      <c r="F28" s="47"/>
      <c r="G28" s="47"/>
    </row>
    <row r="29" spans="1:7" s="9" customFormat="1" ht="34.5" customHeight="1" x14ac:dyDescent="0.2">
      <c r="A29" s="34" t="s">
        <v>11</v>
      </c>
      <c r="B29" s="44">
        <v>518301300</v>
      </c>
      <c r="C29" s="44">
        <v>312743100</v>
      </c>
      <c r="D29" s="44">
        <v>312743100</v>
      </c>
      <c r="E29" s="44"/>
      <c r="F29" s="47">
        <f t="shared" si="3"/>
        <v>60.340018441011047</v>
      </c>
      <c r="G29" s="47">
        <f t="shared" si="1"/>
        <v>100</v>
      </c>
    </row>
    <row r="30" spans="1:7" s="9" customFormat="1" ht="50.25" customHeight="1" x14ac:dyDescent="0.2">
      <c r="A30" s="34" t="s">
        <v>37</v>
      </c>
      <c r="B30" s="44">
        <v>6270100</v>
      </c>
      <c r="C30" s="44">
        <v>3140000</v>
      </c>
      <c r="D30" s="44">
        <v>3140000</v>
      </c>
      <c r="E30" s="44"/>
      <c r="F30" s="47">
        <f t="shared" si="3"/>
        <v>50.078946109312447</v>
      </c>
      <c r="G30" s="47">
        <f t="shared" si="1"/>
        <v>100</v>
      </c>
    </row>
    <row r="31" spans="1:7" s="9" customFormat="1" ht="68.25" customHeight="1" x14ac:dyDescent="0.2">
      <c r="A31" s="34" t="s">
        <v>38</v>
      </c>
      <c r="B31" s="44">
        <v>9542000</v>
      </c>
      <c r="C31" s="44">
        <v>2695500</v>
      </c>
      <c r="D31" s="44">
        <v>2695500</v>
      </c>
      <c r="E31" s="44"/>
      <c r="F31" s="47">
        <f t="shared" ref="F31" si="5">D31/B31*100</f>
        <v>28.248794801928316</v>
      </c>
      <c r="G31" s="47">
        <f t="shared" ref="G31" si="6">D31/C31*100</f>
        <v>100</v>
      </c>
    </row>
    <row r="32" spans="1:7" s="9" customFormat="1" ht="51.75" customHeight="1" x14ac:dyDescent="0.2">
      <c r="A32" s="34" t="s">
        <v>39</v>
      </c>
      <c r="B32" s="44">
        <v>30407000</v>
      </c>
      <c r="C32" s="44">
        <v>25339000</v>
      </c>
      <c r="D32" s="44">
        <v>25339000</v>
      </c>
      <c r="E32" s="44"/>
      <c r="F32" s="47">
        <f t="shared" si="3"/>
        <v>83.332785213931004</v>
      </c>
      <c r="G32" s="47">
        <f t="shared" si="1"/>
        <v>100</v>
      </c>
    </row>
    <row r="33" spans="1:10" s="9" customFormat="1" ht="35.25" customHeight="1" x14ac:dyDescent="0.2">
      <c r="A33" s="33" t="s">
        <v>47</v>
      </c>
      <c r="B33" s="45">
        <v>157288</v>
      </c>
      <c r="C33" s="45">
        <v>157288</v>
      </c>
      <c r="D33" s="45">
        <v>157288</v>
      </c>
      <c r="E33" s="45"/>
      <c r="F33" s="48">
        <f t="shared" si="3"/>
        <v>100</v>
      </c>
      <c r="G33" s="48">
        <f t="shared" si="1"/>
        <v>100</v>
      </c>
    </row>
    <row r="34" spans="1:10" s="9" customFormat="1" ht="15.75" customHeight="1" x14ac:dyDescent="0.25">
      <c r="A34" s="39" t="s">
        <v>48</v>
      </c>
      <c r="B34" s="44">
        <v>157288</v>
      </c>
      <c r="C34" s="44">
        <v>157288</v>
      </c>
      <c r="D34" s="44">
        <v>157288</v>
      </c>
      <c r="E34" s="44"/>
      <c r="F34" s="47">
        <f t="shared" si="3"/>
        <v>100</v>
      </c>
      <c r="G34" s="47">
        <f t="shared" si="1"/>
        <v>100</v>
      </c>
    </row>
    <row r="35" spans="1:10" s="9" customFormat="1" ht="33.75" customHeight="1" x14ac:dyDescent="0.2">
      <c r="A35" s="33" t="s">
        <v>42</v>
      </c>
      <c r="B35" s="45">
        <v>27020102</v>
      </c>
      <c r="C35" s="45">
        <v>18627471</v>
      </c>
      <c r="D35" s="45">
        <v>16937286.399999999</v>
      </c>
      <c r="E35" s="45">
        <f>E37+E38+E39</f>
        <v>-1690184.5999999999</v>
      </c>
      <c r="F35" s="48">
        <f>D35/B35*100</f>
        <v>62.684020955953457</v>
      </c>
      <c r="G35" s="48">
        <f t="shared" si="1"/>
        <v>90.92638716227232</v>
      </c>
      <c r="I35" s="28"/>
    </row>
    <row r="36" spans="1:10" s="9" customFormat="1" ht="85.5" customHeight="1" x14ac:dyDescent="0.2">
      <c r="A36" s="34" t="s">
        <v>57</v>
      </c>
      <c r="B36" s="44">
        <v>7641000</v>
      </c>
      <c r="C36" s="44">
        <v>7641000</v>
      </c>
      <c r="D36" s="45">
        <v>7641000</v>
      </c>
      <c r="E36" s="45"/>
      <c r="F36" s="48">
        <f t="shared" ref="F36" si="7">D36/B36*100</f>
        <v>100</v>
      </c>
      <c r="G36" s="48">
        <f t="shared" ref="G36" si="8">D36/C36*100</f>
        <v>100</v>
      </c>
      <c r="I36" s="28"/>
    </row>
    <row r="37" spans="1:10" s="9" customFormat="1" ht="51" customHeight="1" x14ac:dyDescent="0.2">
      <c r="A37" s="34" t="s">
        <v>24</v>
      </c>
      <c r="B37" s="44">
        <v>8953164</v>
      </c>
      <c r="C37" s="44">
        <v>5357611</v>
      </c>
      <c r="D37" s="44">
        <v>5357611</v>
      </c>
      <c r="E37" s="44"/>
      <c r="F37" s="47">
        <f t="shared" si="3"/>
        <v>59.840420660226933</v>
      </c>
      <c r="G37" s="47">
        <f t="shared" si="1"/>
        <v>100</v>
      </c>
    </row>
    <row r="38" spans="1:10" s="9" customFormat="1" ht="18.75" customHeight="1" x14ac:dyDescent="0.2">
      <c r="A38" s="34" t="s">
        <v>25</v>
      </c>
      <c r="B38" s="44">
        <v>7252674</v>
      </c>
      <c r="C38" s="44">
        <v>3727468</v>
      </c>
      <c r="D38" s="44">
        <v>3368243.66</v>
      </c>
      <c r="E38" s="44">
        <f t="shared" ref="E38:E39" si="9">D38-C38</f>
        <v>-359224.33999999985</v>
      </c>
      <c r="F38" s="47">
        <f t="shared" si="3"/>
        <v>46.441404370305357</v>
      </c>
      <c r="G38" s="47">
        <f t="shared" si="1"/>
        <v>90.362778701252438</v>
      </c>
    </row>
    <row r="39" spans="1:10" s="9" customFormat="1" ht="108.75" customHeight="1" x14ac:dyDescent="0.2">
      <c r="A39" s="34" t="s">
        <v>44</v>
      </c>
      <c r="B39" s="44">
        <v>3173264</v>
      </c>
      <c r="C39" s="44">
        <v>1901392</v>
      </c>
      <c r="D39" s="44">
        <v>570431.74</v>
      </c>
      <c r="E39" s="44">
        <f t="shared" si="9"/>
        <v>-1330960.26</v>
      </c>
      <c r="F39" s="47">
        <f t="shared" si="3"/>
        <v>17.976182882987359</v>
      </c>
      <c r="G39" s="47">
        <f t="shared" si="1"/>
        <v>30.000743665693346</v>
      </c>
    </row>
    <row r="40" spans="1:10" s="41" customFormat="1" ht="17.25" customHeight="1" x14ac:dyDescent="0.2">
      <c r="A40" s="40" t="s">
        <v>12</v>
      </c>
      <c r="B40" s="45">
        <f>B21+B22</f>
        <v>5547901583</v>
      </c>
      <c r="C40" s="45">
        <f>C21+C22</f>
        <v>2623995877</v>
      </c>
      <c r="D40" s="45">
        <f>D21+D22</f>
        <v>2638988689.8699999</v>
      </c>
      <c r="E40" s="45">
        <f>D40-C40</f>
        <v>14992812.869999886</v>
      </c>
      <c r="F40" s="48">
        <f t="shared" si="3"/>
        <v>47.567330645454241</v>
      </c>
      <c r="G40" s="48">
        <f t="shared" si="1"/>
        <v>100.57137333947115</v>
      </c>
    </row>
    <row r="41" spans="1:10" s="9" customFormat="1" ht="18" customHeight="1" x14ac:dyDescent="0.2">
      <c r="A41" s="42" t="s">
        <v>13</v>
      </c>
      <c r="B41" s="44"/>
      <c r="C41" s="44"/>
      <c r="D41" s="44"/>
      <c r="E41" s="44"/>
      <c r="F41" s="47"/>
      <c r="G41" s="47"/>
    </row>
    <row r="42" spans="1:10" s="5" customFormat="1" ht="19.5" customHeight="1" x14ac:dyDescent="0.2">
      <c r="A42" s="29" t="s">
        <v>6</v>
      </c>
      <c r="B42" s="44">
        <v>863000</v>
      </c>
      <c r="C42" s="44">
        <v>478600</v>
      </c>
      <c r="D42" s="44">
        <v>567127.17000000004</v>
      </c>
      <c r="E42" s="44">
        <f>D42-C42</f>
        <v>88527.170000000042</v>
      </c>
      <c r="F42" s="47">
        <f t="shared" ref="F42" si="10">D42/B42*100</f>
        <v>65.715778679026656</v>
      </c>
      <c r="G42" s="47">
        <f t="shared" ref="G42" si="11">D42/C42*100</f>
        <v>118.49711032177184</v>
      </c>
    </row>
    <row r="43" spans="1:10" s="5" customFormat="1" ht="66.75" customHeight="1" x14ac:dyDescent="0.2">
      <c r="A43" s="37" t="s">
        <v>29</v>
      </c>
      <c r="B43" s="44"/>
      <c r="C43" s="44"/>
      <c r="D43" s="44">
        <v>342083.53</v>
      </c>
      <c r="E43" s="44">
        <f>D43-C43</f>
        <v>342083.53</v>
      </c>
      <c r="F43" s="47"/>
      <c r="G43" s="47"/>
    </row>
    <row r="44" spans="1:10" s="1" customFormat="1" ht="50.25" customHeight="1" x14ac:dyDescent="0.2">
      <c r="A44" s="29" t="s">
        <v>27</v>
      </c>
      <c r="B44" s="44">
        <v>36</v>
      </c>
      <c r="C44" s="44"/>
      <c r="D44" s="44"/>
      <c r="E44" s="44"/>
      <c r="F44" s="47"/>
      <c r="G44" s="47"/>
    </row>
    <row r="45" spans="1:10" s="1" customFormat="1" ht="67.5" customHeight="1" x14ac:dyDescent="0.2">
      <c r="A45" s="29" t="s">
        <v>28</v>
      </c>
      <c r="B45" s="44">
        <v>282000</v>
      </c>
      <c r="C45" s="44">
        <v>70500</v>
      </c>
      <c r="D45" s="44">
        <v>77429.52</v>
      </c>
      <c r="E45" s="44">
        <f t="shared" ref="E45:E51" si="12">D45-C45</f>
        <v>6929.5200000000041</v>
      </c>
      <c r="F45" s="47">
        <f t="shared" ref="F45:F51" si="13">D45/B45*100</f>
        <v>27.457276595744684</v>
      </c>
      <c r="G45" s="47">
        <f t="shared" si="1"/>
        <v>109.82910638297874</v>
      </c>
      <c r="J45" s="5"/>
    </row>
    <row r="46" spans="1:10" s="1" customFormat="1" ht="35.25" customHeight="1" x14ac:dyDescent="0.2">
      <c r="A46" s="29" t="s">
        <v>30</v>
      </c>
      <c r="B46" s="44"/>
      <c r="C46" s="44"/>
      <c r="D46" s="44">
        <v>8576744.2300000004</v>
      </c>
      <c r="E46" s="44">
        <f t="shared" si="12"/>
        <v>8576744.2300000004</v>
      </c>
      <c r="F46" s="47"/>
      <c r="G46" s="47"/>
    </row>
    <row r="47" spans="1:10" s="1" customFormat="1" ht="51" customHeight="1" x14ac:dyDescent="0.2">
      <c r="A47" s="29" t="s">
        <v>43</v>
      </c>
      <c r="B47" s="44">
        <v>17000000</v>
      </c>
      <c r="C47" s="44"/>
      <c r="D47" s="51"/>
      <c r="E47" s="44"/>
      <c r="F47" s="47"/>
      <c r="G47" s="47"/>
    </row>
    <row r="48" spans="1:10" s="1" customFormat="1" ht="17.25" customHeight="1" x14ac:dyDescent="0.2">
      <c r="A48" s="29" t="s">
        <v>31</v>
      </c>
      <c r="B48" s="44">
        <v>700000</v>
      </c>
      <c r="C48" s="44"/>
      <c r="D48" s="44">
        <v>64275</v>
      </c>
      <c r="E48" s="44">
        <f t="shared" si="12"/>
        <v>64275</v>
      </c>
      <c r="F48" s="47">
        <f t="shared" si="13"/>
        <v>9.1821428571428569</v>
      </c>
      <c r="G48" s="47"/>
    </row>
    <row r="49" spans="1:12" s="38" customFormat="1" ht="17.45" customHeight="1" x14ac:dyDescent="0.2">
      <c r="A49" s="36" t="s">
        <v>53</v>
      </c>
      <c r="B49" s="45">
        <f>SUM(B42:B48)</f>
        <v>18845036</v>
      </c>
      <c r="C49" s="45">
        <f>SUM(C42:C48)</f>
        <v>549100</v>
      </c>
      <c r="D49" s="45">
        <f>SUM(D42:D48)</f>
        <v>9627659.4500000011</v>
      </c>
      <c r="E49" s="45">
        <f t="shared" si="12"/>
        <v>9078559.4500000011</v>
      </c>
      <c r="F49" s="48">
        <f t="shared" si="13"/>
        <v>51.088570220826327</v>
      </c>
      <c r="G49" s="48" t="s">
        <v>62</v>
      </c>
    </row>
    <row r="50" spans="1:12" s="10" customFormat="1" ht="17.45" customHeight="1" x14ac:dyDescent="0.2">
      <c r="A50" s="32" t="s">
        <v>23</v>
      </c>
      <c r="B50" s="45">
        <f>B51+B52</f>
        <v>16992344</v>
      </c>
      <c r="C50" s="45">
        <f>C51+C52</f>
        <v>16992344</v>
      </c>
      <c r="D50" s="45">
        <v>9806110.5199999996</v>
      </c>
      <c r="E50" s="45">
        <f t="shared" si="12"/>
        <v>-7186233.4800000004</v>
      </c>
      <c r="F50" s="48">
        <f t="shared" si="13"/>
        <v>57.708992473316215</v>
      </c>
      <c r="G50" s="48">
        <f t="shared" si="1"/>
        <v>57.708992473316215</v>
      </c>
    </row>
    <row r="51" spans="1:12" s="10" customFormat="1" ht="86.25" customHeight="1" x14ac:dyDescent="0.2">
      <c r="A51" s="37" t="s">
        <v>49</v>
      </c>
      <c r="B51" s="44">
        <v>10152800</v>
      </c>
      <c r="C51" s="44">
        <v>10152800</v>
      </c>
      <c r="D51" s="45">
        <v>2966566.52</v>
      </c>
      <c r="E51" s="44">
        <f t="shared" si="12"/>
        <v>-7186233.4800000004</v>
      </c>
      <c r="F51" s="47">
        <f t="shared" si="13"/>
        <v>29.219195886848947</v>
      </c>
      <c r="G51" s="47">
        <f t="shared" ref="G51" si="14">D51/C51*100</f>
        <v>29.219195886848947</v>
      </c>
    </row>
    <row r="52" spans="1:12" s="10" customFormat="1" ht="51.75" customHeight="1" x14ac:dyDescent="0.2">
      <c r="A52" s="37" t="s">
        <v>50</v>
      </c>
      <c r="B52" s="44">
        <v>6839544</v>
      </c>
      <c r="C52" s="44">
        <v>6839544</v>
      </c>
      <c r="D52" s="44">
        <v>6839544</v>
      </c>
      <c r="E52" s="45"/>
      <c r="F52" s="47">
        <f t="shared" ref="F52:F53" si="15">D52/B52*100</f>
        <v>100</v>
      </c>
      <c r="G52" s="47">
        <f t="shared" si="1"/>
        <v>100</v>
      </c>
    </row>
    <row r="53" spans="1:12" s="10" customFormat="1" ht="17.45" customHeight="1" x14ac:dyDescent="0.2">
      <c r="A53" s="42" t="s">
        <v>32</v>
      </c>
      <c r="B53" s="45">
        <f>B49+B50</f>
        <v>35837380</v>
      </c>
      <c r="C53" s="45">
        <f>C49+C50</f>
        <v>17541444</v>
      </c>
      <c r="D53" s="45">
        <f>D49+D50</f>
        <v>19433769.969999999</v>
      </c>
      <c r="E53" s="45">
        <f t="shared" ref="E53:E54" si="16">D53-C53</f>
        <v>1892325.9699999988</v>
      </c>
      <c r="F53" s="48">
        <f t="shared" si="15"/>
        <v>54.22765271903247</v>
      </c>
      <c r="G53" s="48">
        <f t="shared" si="1"/>
        <v>110.78774341496629</v>
      </c>
    </row>
    <row r="54" spans="1:12" s="41" customFormat="1" ht="18" customHeight="1" x14ac:dyDescent="0.2">
      <c r="A54" s="43" t="s">
        <v>14</v>
      </c>
      <c r="B54" s="45">
        <f>B40+B53</f>
        <v>5583738963</v>
      </c>
      <c r="C54" s="45">
        <f>C40+C53</f>
        <v>2641537321</v>
      </c>
      <c r="D54" s="45">
        <f>D40+D53</f>
        <v>2658422459.8399997</v>
      </c>
      <c r="E54" s="45">
        <f t="shared" si="16"/>
        <v>16885138.839999676</v>
      </c>
      <c r="F54" s="48">
        <f t="shared" si="3"/>
        <v>47.610077717739465</v>
      </c>
      <c r="G54" s="48">
        <f>D54/C54*100</f>
        <v>100.63921636487072</v>
      </c>
    </row>
    <row r="55" spans="1:12" ht="14.25" x14ac:dyDescent="0.2">
      <c r="F55" s="7"/>
      <c r="G55" s="8"/>
      <c r="L55" s="10"/>
    </row>
    <row r="56" spans="1:12" ht="14.25" x14ac:dyDescent="0.2">
      <c r="A56" s="2"/>
      <c r="B56" s="6"/>
      <c r="C56" s="6"/>
      <c r="D56" s="6"/>
      <c r="F56" s="7"/>
      <c r="G56" s="8"/>
    </row>
    <row r="57" spans="1:12" x14ac:dyDescent="0.2">
      <c r="B57" s="3"/>
      <c r="C57" s="3"/>
    </row>
    <row r="58" spans="1:12" x14ac:dyDescent="0.2">
      <c r="B58" s="3"/>
      <c r="C58" s="3"/>
      <c r="F58" s="3"/>
      <c r="G58" s="3"/>
    </row>
  </sheetData>
  <mergeCells count="1">
    <mergeCell ref="A1:G1"/>
  </mergeCells>
  <phoneticPr fontId="1" type="noConversion"/>
  <pageMargins left="0.70866141732283472" right="0.59055118110236227" top="0.39370078740157483" bottom="0.19685039370078741" header="0.19685039370078741" footer="0.19685039370078741"/>
  <pageSetup paperSize="9" scale="5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Укр</vt:lpstr>
      <vt:lpstr>Лист1</vt:lpstr>
      <vt:lpstr>Укр!Область_печати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2025-06-02T11:20:04Z</cp:lastPrinted>
  <dcterms:created xsi:type="dcterms:W3CDTF">2004-07-02T06:40:36Z</dcterms:created>
  <dcterms:modified xsi:type="dcterms:W3CDTF">2025-06-03T06:48:58Z</dcterms:modified>
</cp:coreProperties>
</file>