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D6E5E525-B425-4BBA-BA2C-9561F1966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кр" sheetId="2" r:id="rId1"/>
    <sheet name="Лист1" sheetId="3" state="hidden" r:id="rId2"/>
  </sheets>
  <definedNames>
    <definedName name="_xlnm.Print_Area" localSheetId="0">Укр!$A$1:$G$59</definedName>
  </definedNames>
  <calcPr calcId="181029"/>
</workbook>
</file>

<file path=xl/calcChain.xml><?xml version="1.0" encoding="utf-8"?>
<calcChain xmlns="http://schemas.openxmlformats.org/spreadsheetml/2006/main">
  <c r="E40" i="2" l="1"/>
  <c r="G49" i="2"/>
  <c r="G20" i="2"/>
  <c r="F20" i="2"/>
  <c r="G6" i="2"/>
  <c r="F6" i="2"/>
  <c r="D51" i="2"/>
  <c r="C51" i="2"/>
  <c r="B51" i="2"/>
  <c r="G55" i="2"/>
  <c r="F55" i="2"/>
  <c r="F57" i="2"/>
  <c r="G57" i="2"/>
  <c r="G53" i="2"/>
  <c r="F53" i="2"/>
  <c r="E54" i="2"/>
  <c r="G37" i="2"/>
  <c r="F37" i="2"/>
  <c r="E48" i="2"/>
  <c r="D35" i="2" l="1"/>
  <c r="C35" i="2"/>
  <c r="B35" i="2"/>
  <c r="D26" i="2"/>
  <c r="C26" i="2"/>
  <c r="B26" i="2"/>
  <c r="G28" i="2"/>
  <c r="F28" i="2"/>
  <c r="D23" i="2"/>
  <c r="C23" i="2"/>
  <c r="B23" i="2"/>
  <c r="D9" i="2"/>
  <c r="D8" i="2" s="1"/>
  <c r="D21" i="2" s="1"/>
  <c r="C9" i="2"/>
  <c r="C8" i="2" s="1"/>
  <c r="C21" i="2" s="1"/>
  <c r="B9" i="2"/>
  <c r="B8" i="2" s="1"/>
  <c r="B21" i="2" s="1"/>
  <c r="D22" i="2" l="1"/>
  <c r="D41" i="2" s="1"/>
  <c r="B22" i="2"/>
  <c r="B41" i="2" s="1"/>
  <c r="C22" i="2"/>
  <c r="C41" i="2" s="1"/>
  <c r="E35" i="2"/>
  <c r="G43" i="2" l="1"/>
  <c r="F43" i="2"/>
  <c r="G36" i="2"/>
  <c r="F36" i="2"/>
  <c r="F31" i="2"/>
  <c r="G31" i="2"/>
  <c r="E5" i="2"/>
  <c r="B50" i="2"/>
  <c r="G52" i="2" l="1"/>
  <c r="F52" i="2"/>
  <c r="F7" i="2"/>
  <c r="E52" i="2"/>
  <c r="E51" i="2" s="1"/>
  <c r="E49" i="2"/>
  <c r="F49" i="2"/>
  <c r="G46" i="2"/>
  <c r="G34" i="2"/>
  <c r="F34" i="2"/>
  <c r="G27" i="2"/>
  <c r="F27" i="2"/>
  <c r="G24" i="2"/>
  <c r="F24" i="2"/>
  <c r="F51" i="2" l="1"/>
  <c r="B58" i="2"/>
  <c r="G51" i="2" l="1"/>
  <c r="G33" i="2"/>
  <c r="F33" i="2"/>
  <c r="F46" i="2"/>
  <c r="E39" i="2"/>
  <c r="D50" i="2"/>
  <c r="F40" i="2"/>
  <c r="G40" i="2"/>
  <c r="G13" i="2"/>
  <c r="G32" i="2"/>
  <c r="F32" i="2"/>
  <c r="G30" i="2"/>
  <c r="F30" i="2"/>
  <c r="F19" i="2"/>
  <c r="E10" i="2"/>
  <c r="G16" i="2"/>
  <c r="F16" i="2"/>
  <c r="G12" i="2"/>
  <c r="G14" i="2"/>
  <c r="E20" i="2"/>
  <c r="E19" i="2"/>
  <c r="G17" i="2"/>
  <c r="G18" i="2"/>
  <c r="G19" i="2"/>
  <c r="G25" i="2"/>
  <c r="G29" i="2"/>
  <c r="F25" i="2"/>
  <c r="F29" i="2"/>
  <c r="F38" i="2"/>
  <c r="F39" i="2"/>
  <c r="G38" i="2"/>
  <c r="G39" i="2"/>
  <c r="E16" i="2"/>
  <c r="F18" i="2"/>
  <c r="F13" i="2"/>
  <c r="F12" i="2"/>
  <c r="C50" i="2"/>
  <c r="C58" i="2" s="1"/>
  <c r="E12" i="2"/>
  <c r="F11" i="2"/>
  <c r="F14" i="2"/>
  <c r="F17" i="2"/>
  <c r="G11" i="2"/>
  <c r="G7" i="2"/>
  <c r="E47" i="2"/>
  <c r="E46" i="2"/>
  <c r="E44" i="2"/>
  <c r="E43" i="2"/>
  <c r="E6" i="2"/>
  <c r="E7" i="2"/>
  <c r="E11" i="2"/>
  <c r="E13" i="2"/>
  <c r="E14" i="2"/>
  <c r="E15" i="2"/>
  <c r="E17" i="2"/>
  <c r="E18" i="2"/>
  <c r="F5" i="2"/>
  <c r="G5" i="2"/>
  <c r="G10" i="2"/>
  <c r="F10" i="2"/>
  <c r="D58" i="2" l="1"/>
  <c r="G58" i="2" s="1"/>
  <c r="G35" i="2"/>
  <c r="F35" i="2"/>
  <c r="G23" i="2"/>
  <c r="F26" i="2"/>
  <c r="G26" i="2"/>
  <c r="F23" i="2"/>
  <c r="E50" i="2"/>
  <c r="F21" i="2"/>
  <c r="G21" i="2"/>
  <c r="F9" i="2"/>
  <c r="F8" i="2"/>
  <c r="G8" i="2"/>
  <c r="E8" i="2"/>
  <c r="E21" i="2" s="1"/>
  <c r="E9" i="2"/>
  <c r="G9" i="2"/>
  <c r="E58" i="2" l="1"/>
  <c r="F58" i="2"/>
  <c r="F22" i="2"/>
  <c r="B59" i="2"/>
  <c r="E22" i="2"/>
  <c r="G22" i="2"/>
  <c r="C59" i="2"/>
  <c r="D59" i="2"/>
  <c r="G59" i="2" l="1"/>
  <c r="E59" i="2"/>
  <c r="F41" i="2"/>
  <c r="G41" i="2"/>
  <c r="E41" i="2"/>
  <c r="F59" i="2" l="1"/>
</calcChain>
</file>

<file path=xl/sharedStrings.xml><?xml version="1.0" encoding="utf-8"?>
<sst xmlns="http://schemas.openxmlformats.org/spreadsheetml/2006/main" count="70" uniqueCount="69">
  <si>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</si>
  <si>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</si>
  <si>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</si>
  <si>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</si>
  <si>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</si>
  <si>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</si>
  <si>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</si>
  <si>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</si>
  <si>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</si>
  <si>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</si>
  <si>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</si>
  <si>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</si>
  <si>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</si>
  <si>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</si>
  <si>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</si>
  <si>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</si>
  <si>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</si>
  <si>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</si>
  <si>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</si>
  <si>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</si>
  <si>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</si>
  <si>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</si>
  <si>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</si>
  <si>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</si>
  <si>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</si>
  <si>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</si>
  <si>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</si>
  <si>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</si>
  <si>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</si>
  <si>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</si>
  <si>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</si>
  <si>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</si>
  <si>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</si>
  <si>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</si>
  <si>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</si>
  <si>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Відхилення (+/- )                   грн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</si>
  <si>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</si>
  <si>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</si>
  <si>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</si>
  <si>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державного бюджету місцевим бюджетам</t>
  </si>
  <si>
    <t>Субвенції з державного бюджету місцевим бюджетам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</si>
  <si>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</si>
  <si>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  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</si>
  <si>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</si>
  <si>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Затверджено на рік з урахуванням змін,  грн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</si>
  <si>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</si>
  <si>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Дотації з місцевих бюджетів іншим місцевим бюджетам</t>
  </si>
  <si>
    <t>Інші дотації з місцевого бюджету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</si>
  <si>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</si>
  <si>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</si>
  <si>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</si>
  <si>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Разом доходів (без офіційних трансфертів)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</si>
  <si>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</si>
  <si>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</si>
  <si>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r>
  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 </t>
    </r>
    <r>
      <rPr>
        <u/>
        <sz val="12"/>
        <color rgb="FF000099"/>
        <rFont val="Times New Roman"/>
        <family val="1"/>
        <charset val="204"/>
      </rPr>
      <t>пунктами 2 - 5</t>
    </r>
    <r>
      <rPr>
        <sz val="12"/>
        <color rgb="FF333333"/>
        <rFont val="Times New Roman"/>
        <family val="1"/>
        <charset val="204"/>
      </rPr>
      <t> 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2"/>
        <color rgb="FF000099"/>
        <rFont val="Times New Roman"/>
        <family val="1"/>
        <charset val="204"/>
      </rPr>
      <t>пунктами 11 - 14</t>
    </r>
    <r>
      <rPr>
        <sz val="12"/>
        <color rgb="FF333333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  </r>
  </si>
  <si>
    <t>Освітня субвенція з державного бюджету місцевим бюджетам </t>
  </si>
  <si>
    <t>Субвенція з державного бюджету місцевим бюджетам на реалізацію проекту "Ремонт житла для відновлення прав і можливостей людей (HOPE)"</t>
  </si>
  <si>
    <t>Надходження від орендної плати за користування майновим комплексом та іншим державним майном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</si>
  <si>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</si>
  <si>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Субвенція з державного бюджету місцевим бюджетам на реалізацію проектів в рамках Програми відновлення України III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</si>
  <si>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- вересень 2025 року (без власних надходжень бюджетних установ)</t>
  </si>
  <si>
    <t>План                                        на січень - вересень                                                 з урахуванням змін,               грн</t>
  </si>
  <si>
    <t>Надійшло                                     з 01 січня по                       30 вересня                         грн</t>
  </si>
  <si>
    <t>в 1,7 р.б.</t>
  </si>
  <si>
    <t>в 2,3 р.б.</t>
  </si>
  <si>
    <t>в 3,1 р.б.</t>
  </si>
  <si>
    <t>в 7,4 р.б.</t>
  </si>
  <si>
    <t>в 3,4 р.б.</t>
  </si>
  <si>
    <t>в 8,0 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</si>
</sst>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#,##0.00\ _₽"/>
  </numFmts>
  <fonts count="3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333333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u/>
      <sz val="12"/>
      <color rgb="FF0000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165" fontId="0" fillId="0" borderId="0" xfId="0" applyNumberFormat="1" applyAlignment="1">
      <alignment wrapText="1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9" fontId="18" fillId="0" borderId="1" xfId="1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20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justify" vertical="top" wrapText="1"/>
    </xf>
    <xf numFmtId="0" fontId="25" fillId="0" borderId="0" xfId="0" applyFont="1" applyAlignment="1">
      <alignment vertical="top"/>
    </xf>
    <xf numFmtId="0" fontId="22" fillId="0" borderId="1" xfId="0" applyFont="1" applyBorder="1" applyAlignment="1">
      <alignment horizontal="justify"/>
    </xf>
    <xf numFmtId="0" fontId="26" fillId="0" borderId="1" xfId="0" applyFont="1" applyBorder="1" applyAlignment="1">
      <alignment horizontal="justify" vertical="top" wrapText="1"/>
    </xf>
    <xf numFmtId="0" fontId="27" fillId="0" borderId="0" xfId="0" applyFont="1" applyAlignment="1">
      <alignment vertical="top"/>
    </xf>
    <xf numFmtId="0" fontId="13" fillId="0" borderId="1" xfId="0" applyFont="1" applyBorder="1" applyAlignment="1">
      <alignment horizontal="justify" vertical="top" wrapText="1"/>
    </xf>
    <xf numFmtId="0" fontId="28" fillId="0" borderId="1" xfId="0" applyFont="1" applyBorder="1" applyAlignment="1">
      <alignment horizontal="justify" vertical="top" wrapText="1"/>
    </xf>
    <xf numFmtId="167" fontId="14" fillId="0" borderId="1" xfId="0" applyNumberFormat="1" applyFont="1" applyBorder="1" applyAlignment="1">
      <alignment horizontal="right" vertical="center"/>
    </xf>
    <xf numFmtId="167" fontId="15" fillId="0" borderId="1" xfId="0" applyNumberFormat="1" applyFont="1" applyBorder="1" applyAlignment="1">
      <alignment horizontal="right" vertical="center"/>
    </xf>
    <xf numFmtId="167" fontId="16" fillId="0" borderId="1" xfId="0" applyNumberFormat="1" applyFont="1" applyBorder="1" applyAlignment="1">
      <alignment horizontal="right" vertical="center"/>
    </xf>
    <xf numFmtId="167" fontId="1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justify" vertical="center" wrapText="1"/>
    </xf>
    <xf numFmtId="164" fontId="14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rada/show/971_002-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zoomScale="90" zoomScaleNormal="90" zoomScaleSheetLayoutView="100" workbookViewId="0">
      <selection sqref="A1:G1"/>
    </sheetView>
  </sheetViews>
  <sheetFormatPr defaultRowHeight="12.75" x14ac:dyDescent="0.2"/>
  <cols>
    <col min="1" max="1" width="57.140625" customWidth="1"/>
    <col min="2" max="2" width="23.42578125" customWidth="1"/>
    <col min="3" max="3" width="24.5703125" customWidth="1"/>
    <col min="4" max="4" width="23.28515625" style="3" customWidth="1"/>
    <col min="5" max="5" width="22.28515625" style="3" customWidth="1"/>
    <col min="6" max="6" width="13.28515625" customWidth="1"/>
    <col min="7" max="7" width="12.7109375" customWidth="1"/>
  </cols>
  <sheetData>
    <row r="1" spans="1:7" ht="44.25" customHeight="1" x14ac:dyDescent="0.2">
      <c r="A1" s="50" t="s">
        <v>60</v>
      </c>
      <c r="B1" s="50"/>
      <c r="C1" s="50"/>
      <c r="D1" s="50"/>
      <c r="E1" s="50"/>
      <c r="F1" s="50"/>
      <c r="G1" s="50"/>
    </row>
    <row r="2" spans="1:7" s="9" customFormat="1" ht="94.5" customHeight="1" x14ac:dyDescent="0.2">
      <c r="A2" s="24" t="s">
        <v>0</v>
      </c>
      <c r="B2" s="25" t="s">
        <v>44</v>
      </c>
      <c r="C2" s="26" t="s">
        <v>61</v>
      </c>
      <c r="D2" s="27" t="s">
        <v>62</v>
      </c>
      <c r="E2" s="27" t="s">
        <v>35</v>
      </c>
      <c r="F2" s="25" t="s">
        <v>17</v>
      </c>
      <c r="G2" s="25" t="s">
        <v>18</v>
      </c>
    </row>
    <row r="3" spans="1:7" s="9" customFormat="1" ht="49.5" hidden="1" customHeight="1" x14ac:dyDescent="0.2">
      <c r="A3" s="11"/>
      <c r="B3" s="13"/>
      <c r="C3" s="14"/>
      <c r="D3" s="12"/>
      <c r="E3" s="12"/>
      <c r="F3" s="15"/>
      <c r="G3" s="15"/>
    </row>
    <row r="4" spans="1:7" s="9" customFormat="1" ht="18.75" customHeight="1" x14ac:dyDescent="0.2">
      <c r="A4" s="18" t="s">
        <v>1</v>
      </c>
      <c r="B4" s="16"/>
      <c r="C4" s="12"/>
      <c r="D4" s="17"/>
      <c r="E4" s="17"/>
      <c r="F4" s="17"/>
      <c r="G4" s="12"/>
    </row>
    <row r="5" spans="1:7" s="9" customFormat="1" ht="20.25" customHeight="1" x14ac:dyDescent="0.2">
      <c r="A5" s="19" t="s">
        <v>2</v>
      </c>
      <c r="B5" s="42">
        <v>2858600000</v>
      </c>
      <c r="C5" s="42">
        <v>2057978000</v>
      </c>
      <c r="D5" s="42">
        <v>2048504228.9300001</v>
      </c>
      <c r="E5" s="42">
        <f>D5-C5</f>
        <v>-9473771.0699999332</v>
      </c>
      <c r="F5" s="47">
        <f>D5/B5*100</f>
        <v>71.661100851115933</v>
      </c>
      <c r="G5" s="47">
        <f>D5/C5*100</f>
        <v>99.539656348610137</v>
      </c>
    </row>
    <row r="6" spans="1:7" s="9" customFormat="1" ht="19.5" customHeight="1" x14ac:dyDescent="0.2">
      <c r="A6" s="19" t="s">
        <v>26</v>
      </c>
      <c r="B6" s="42">
        <v>9200000</v>
      </c>
      <c r="C6" s="42">
        <v>7126000</v>
      </c>
      <c r="D6" s="42">
        <v>7139181.04</v>
      </c>
      <c r="E6" s="42">
        <f t="shared" ref="E6:E22" si="0">D6-C6</f>
        <v>13181.040000000037</v>
      </c>
      <c r="F6" s="47">
        <f>D6/B6*100</f>
        <v>77.599793913043484</v>
      </c>
      <c r="G6" s="47">
        <f>D6/C6*100</f>
        <v>100.1849710917766</v>
      </c>
    </row>
    <row r="7" spans="1:7" s="9" customFormat="1" ht="18.75" x14ac:dyDescent="0.2">
      <c r="A7" s="20" t="s">
        <v>20</v>
      </c>
      <c r="B7" s="42">
        <v>526280000</v>
      </c>
      <c r="C7" s="42">
        <v>392845000</v>
      </c>
      <c r="D7" s="42">
        <v>368289510.00999999</v>
      </c>
      <c r="E7" s="42">
        <f t="shared" si="0"/>
        <v>-24555489.99000001</v>
      </c>
      <c r="F7" s="47">
        <f>D7/B7*100</f>
        <v>69.979765525955756</v>
      </c>
      <c r="G7" s="47">
        <f t="shared" ref="G7:G58" si="1">D7/C7*100</f>
        <v>93.749318436024382</v>
      </c>
    </row>
    <row r="8" spans="1:7" s="9" customFormat="1" ht="18" customHeight="1" x14ac:dyDescent="0.2">
      <c r="A8" s="21" t="s">
        <v>15</v>
      </c>
      <c r="B8" s="43">
        <f>B9+B13+B14</f>
        <v>1276580000</v>
      </c>
      <c r="C8" s="43">
        <f>C9+C13+C14</f>
        <v>952358500</v>
      </c>
      <c r="D8" s="43">
        <f>D9+D13+D14</f>
        <v>937021576.5</v>
      </c>
      <c r="E8" s="43">
        <f t="shared" si="0"/>
        <v>-15336923.5</v>
      </c>
      <c r="F8" s="49">
        <f t="shared" ref="F8:F16" si="2">D8/B8*100</f>
        <v>73.400928770621505</v>
      </c>
      <c r="G8" s="49">
        <f t="shared" si="1"/>
        <v>98.389585066967953</v>
      </c>
    </row>
    <row r="9" spans="1:7" s="4" customFormat="1" ht="16.5" customHeight="1" x14ac:dyDescent="0.2">
      <c r="A9" s="22" t="s">
        <v>3</v>
      </c>
      <c r="B9" s="42">
        <f>SUM(B10:B12)</f>
        <v>490000000</v>
      </c>
      <c r="C9" s="42">
        <f>SUM(C10:C12)</f>
        <v>370714500</v>
      </c>
      <c r="D9" s="42">
        <f>SUM(D10:D12)</f>
        <v>380340499.73999995</v>
      </c>
      <c r="E9" s="42">
        <f t="shared" si="0"/>
        <v>9625999.7399999499</v>
      </c>
      <c r="F9" s="47">
        <f t="shared" si="2"/>
        <v>77.620510151020397</v>
      </c>
      <c r="G9" s="47">
        <f t="shared" si="1"/>
        <v>102.59660729213449</v>
      </c>
    </row>
    <row r="10" spans="1:7" s="4" customFormat="1" ht="32.25" customHeight="1" x14ac:dyDescent="0.2">
      <c r="A10" s="23" t="s">
        <v>16</v>
      </c>
      <c r="B10" s="44">
        <v>85158000</v>
      </c>
      <c r="C10" s="44">
        <v>65580000</v>
      </c>
      <c r="D10" s="44">
        <v>69941883.560000002</v>
      </c>
      <c r="E10" s="45">
        <f>D10-C10</f>
        <v>4361883.5600000024</v>
      </c>
      <c r="F10" s="48">
        <f>D10/B10*100</f>
        <v>82.131900185537475</v>
      </c>
      <c r="G10" s="48">
        <f t="shared" si="1"/>
        <v>106.65124056114669</v>
      </c>
    </row>
    <row r="11" spans="1:7" s="4" customFormat="1" ht="18" customHeight="1" x14ac:dyDescent="0.2">
      <c r="A11" s="23" t="s">
        <v>4</v>
      </c>
      <c r="B11" s="44">
        <v>402672000</v>
      </c>
      <c r="C11" s="44">
        <v>303507000</v>
      </c>
      <c r="D11" s="44">
        <v>309113562.83999997</v>
      </c>
      <c r="E11" s="44">
        <f t="shared" si="0"/>
        <v>5606562.8399999738</v>
      </c>
      <c r="F11" s="48">
        <f t="shared" si="2"/>
        <v>76.765596525211578</v>
      </c>
      <c r="G11" s="48">
        <f t="shared" si="1"/>
        <v>101.84725981278851</v>
      </c>
    </row>
    <row r="12" spans="1:7" s="4" customFormat="1" ht="17.45" customHeight="1" x14ac:dyDescent="0.2">
      <c r="A12" s="23" t="s">
        <v>5</v>
      </c>
      <c r="B12" s="44">
        <v>2170000</v>
      </c>
      <c r="C12" s="44">
        <v>1627500</v>
      </c>
      <c r="D12" s="44">
        <v>1285053.3400000001</v>
      </c>
      <c r="E12" s="44">
        <f t="shared" si="0"/>
        <v>-342446.65999999992</v>
      </c>
      <c r="F12" s="48">
        <f t="shared" si="2"/>
        <v>59.219047926267287</v>
      </c>
      <c r="G12" s="48">
        <f t="shared" si="1"/>
        <v>78.958730568356387</v>
      </c>
    </row>
    <row r="13" spans="1:7" s="4" customFormat="1" ht="17.25" customHeight="1" x14ac:dyDescent="0.2">
      <c r="A13" s="23" t="s">
        <v>21</v>
      </c>
      <c r="B13" s="44">
        <v>1580000</v>
      </c>
      <c r="C13" s="44">
        <v>1109000</v>
      </c>
      <c r="D13" s="44">
        <v>1151279.92</v>
      </c>
      <c r="E13" s="44">
        <f t="shared" si="0"/>
        <v>42279.919999999925</v>
      </c>
      <c r="F13" s="48">
        <f t="shared" si="2"/>
        <v>72.86581772151898</v>
      </c>
      <c r="G13" s="48">
        <f t="shared" si="1"/>
        <v>103.8124364292155</v>
      </c>
    </row>
    <row r="14" spans="1:7" s="4" customFormat="1" ht="18" customHeight="1" x14ac:dyDescent="0.2">
      <c r="A14" s="23" t="s">
        <v>22</v>
      </c>
      <c r="B14" s="44">
        <v>785000000</v>
      </c>
      <c r="C14" s="44">
        <v>580535000</v>
      </c>
      <c r="D14" s="44">
        <v>555529796.84000003</v>
      </c>
      <c r="E14" s="44">
        <f t="shared" si="0"/>
        <v>-25005203.159999967</v>
      </c>
      <c r="F14" s="48">
        <f t="shared" si="2"/>
        <v>70.768126985987266</v>
      </c>
      <c r="G14" s="48">
        <f t="shared" si="1"/>
        <v>95.692731160050641</v>
      </c>
    </row>
    <row r="15" spans="1:7" s="9" customFormat="1" ht="19.5" customHeight="1" x14ac:dyDescent="0.2">
      <c r="A15" s="20" t="s">
        <v>7</v>
      </c>
      <c r="B15" s="42">
        <v>7000000</v>
      </c>
      <c r="C15" s="42">
        <v>5140000</v>
      </c>
      <c r="D15" s="42">
        <v>11876492.4</v>
      </c>
      <c r="E15" s="42">
        <f t="shared" si="0"/>
        <v>6736492.4000000004</v>
      </c>
      <c r="F15" s="47" t="s">
        <v>63</v>
      </c>
      <c r="G15" s="47" t="s">
        <v>64</v>
      </c>
    </row>
    <row r="16" spans="1:7" s="9" customFormat="1" ht="71.25" customHeight="1" x14ac:dyDescent="0.2">
      <c r="A16" s="28" t="s">
        <v>33</v>
      </c>
      <c r="B16" s="42">
        <v>1900000</v>
      </c>
      <c r="C16" s="42">
        <v>1405000</v>
      </c>
      <c r="D16" s="42">
        <v>1514944.72</v>
      </c>
      <c r="E16" s="42">
        <f t="shared" si="0"/>
        <v>109944.71999999997</v>
      </c>
      <c r="F16" s="47">
        <f t="shared" si="2"/>
        <v>79.733932631578938</v>
      </c>
      <c r="G16" s="47">
        <f t="shared" si="1"/>
        <v>107.82524697508897</v>
      </c>
    </row>
    <row r="17" spans="1:7" s="9" customFormat="1" ht="18" customHeight="1" x14ac:dyDescent="0.2">
      <c r="A17" s="28" t="s">
        <v>19</v>
      </c>
      <c r="B17" s="42">
        <v>35120000</v>
      </c>
      <c r="C17" s="42">
        <v>26062000</v>
      </c>
      <c r="D17" s="42">
        <v>20369749.800000001</v>
      </c>
      <c r="E17" s="42">
        <f t="shared" si="0"/>
        <v>-5692250.1999999993</v>
      </c>
      <c r="F17" s="47">
        <f>D17/B17*100</f>
        <v>58.000426537585426</v>
      </c>
      <c r="G17" s="47">
        <f t="shared" si="1"/>
        <v>78.158812830941599</v>
      </c>
    </row>
    <row r="18" spans="1:7" s="9" customFormat="1" ht="38.25" customHeight="1" x14ac:dyDescent="0.2">
      <c r="A18" s="28" t="s">
        <v>57</v>
      </c>
      <c r="B18" s="42">
        <v>9000000</v>
      </c>
      <c r="C18" s="42">
        <v>7000000</v>
      </c>
      <c r="D18" s="42">
        <v>7009896.1200000001</v>
      </c>
      <c r="E18" s="42">
        <f t="shared" si="0"/>
        <v>9896.1200000001118</v>
      </c>
      <c r="F18" s="47">
        <f>D18/B18*100</f>
        <v>77.88773466666666</v>
      </c>
      <c r="G18" s="47">
        <f t="shared" si="1"/>
        <v>100.14137314285713</v>
      </c>
    </row>
    <row r="19" spans="1:7" s="9" customFormat="1" ht="18" customHeight="1" x14ac:dyDescent="0.2">
      <c r="A19" s="28" t="s">
        <v>8</v>
      </c>
      <c r="B19" s="42">
        <v>464000</v>
      </c>
      <c r="C19" s="42">
        <v>342900</v>
      </c>
      <c r="D19" s="42">
        <v>176212.07</v>
      </c>
      <c r="E19" s="42">
        <f t="shared" si="0"/>
        <v>-166687.93</v>
      </c>
      <c r="F19" s="47">
        <f>D19/B19*100</f>
        <v>37.976739224137937</v>
      </c>
      <c r="G19" s="47">
        <f t="shared" si="1"/>
        <v>51.38876348789735</v>
      </c>
    </row>
    <row r="20" spans="1:7" s="9" customFormat="1" ht="19.5" customHeight="1" x14ac:dyDescent="0.2">
      <c r="A20" s="29" t="s">
        <v>9</v>
      </c>
      <c r="B20" s="42">
        <v>18090000</v>
      </c>
      <c r="C20" s="42">
        <v>15175000</v>
      </c>
      <c r="D20" s="42">
        <v>16906168.140000001</v>
      </c>
      <c r="E20" s="42">
        <f t="shared" si="0"/>
        <v>1731168.1400000006</v>
      </c>
      <c r="F20" s="47">
        <f>D20/B20*100</f>
        <v>93.455876948590387</v>
      </c>
      <c r="G20" s="47">
        <f t="shared" si="1"/>
        <v>111.40802728171334</v>
      </c>
    </row>
    <row r="21" spans="1:7" s="10" customFormat="1" ht="19.899999999999999" customHeight="1" x14ac:dyDescent="0.2">
      <c r="A21" s="30" t="s">
        <v>10</v>
      </c>
      <c r="B21" s="43">
        <f>B5+B6+B7+B8+B15+B16+B17+B18+B19+B20</f>
        <v>4742234000</v>
      </c>
      <c r="C21" s="43">
        <f>C5+C6+C7+C8+C15+C16+C17+C18+C19+C20</f>
        <v>3465432400</v>
      </c>
      <c r="D21" s="43">
        <f>D5+D6+D7+D8+D15+D16+D17+D18+D19+D20</f>
        <v>3418807959.73</v>
      </c>
      <c r="E21" s="43">
        <f>E5+E6+E7+E8+E15+E16+E17+E18+E19+E20</f>
        <v>-46624440.269999951</v>
      </c>
      <c r="F21" s="49">
        <f>D21/B21*100</f>
        <v>72.09277230372858</v>
      </c>
      <c r="G21" s="49">
        <f t="shared" si="1"/>
        <v>98.654585203566512</v>
      </c>
    </row>
    <row r="22" spans="1:7" s="10" customFormat="1" ht="19.5" customHeight="1" x14ac:dyDescent="0.2">
      <c r="A22" s="31" t="s">
        <v>23</v>
      </c>
      <c r="B22" s="43">
        <f>B23+B26+B33+B35</f>
        <v>1536297822</v>
      </c>
      <c r="C22" s="43">
        <f>C23+C26+C33+C35</f>
        <v>1300989617</v>
      </c>
      <c r="D22" s="43">
        <f>D23+D26+D33+D35</f>
        <v>1298196668.1600001</v>
      </c>
      <c r="E22" s="43">
        <f t="shared" si="0"/>
        <v>-2792948.8399999142</v>
      </c>
      <c r="F22" s="49">
        <f t="shared" ref="F22:F59" si="3">D22/B22*100</f>
        <v>84.501627846478854</v>
      </c>
      <c r="G22" s="49">
        <f t="shared" si="1"/>
        <v>99.785321204450483</v>
      </c>
    </row>
    <row r="23" spans="1:7" s="10" customFormat="1" ht="32.25" customHeight="1" x14ac:dyDescent="0.2">
      <c r="A23" s="32" t="s">
        <v>39</v>
      </c>
      <c r="B23" s="43">
        <f>B24+B25</f>
        <v>482865800</v>
      </c>
      <c r="C23" s="43">
        <f>C24+C25</f>
        <v>481673200</v>
      </c>
      <c r="D23" s="43">
        <f>D24+D25</f>
        <v>481673200</v>
      </c>
      <c r="E23" s="43"/>
      <c r="F23" s="49">
        <f t="shared" si="3"/>
        <v>99.753016262489496</v>
      </c>
      <c r="G23" s="49">
        <f t="shared" si="1"/>
        <v>100</v>
      </c>
    </row>
    <row r="24" spans="1:7" s="9" customFormat="1" ht="84.75" customHeight="1" x14ac:dyDescent="0.2">
      <c r="A24" s="33" t="s">
        <v>50</v>
      </c>
      <c r="B24" s="42">
        <v>4771000</v>
      </c>
      <c r="C24" s="42">
        <v>3578400</v>
      </c>
      <c r="D24" s="42">
        <v>3578400</v>
      </c>
      <c r="E24" s="42"/>
      <c r="F24" s="47">
        <f t="shared" si="3"/>
        <v>75.003143994969605</v>
      </c>
      <c r="G24" s="47">
        <f t="shared" si="1"/>
        <v>100</v>
      </c>
    </row>
    <row r="25" spans="1:7" s="9" customFormat="1" ht="117" customHeight="1" x14ac:dyDescent="0.2">
      <c r="A25" s="33" t="s">
        <v>34</v>
      </c>
      <c r="B25" s="42">
        <v>478094800</v>
      </c>
      <c r="C25" s="42">
        <v>478094800</v>
      </c>
      <c r="D25" s="42">
        <v>478094800</v>
      </c>
      <c r="E25" s="42"/>
      <c r="F25" s="47">
        <f t="shared" si="3"/>
        <v>100</v>
      </c>
      <c r="G25" s="47">
        <f t="shared" si="1"/>
        <v>100</v>
      </c>
    </row>
    <row r="26" spans="1:7" s="9" customFormat="1" ht="37.5" customHeight="1" x14ac:dyDescent="0.2">
      <c r="A26" s="46" t="s">
        <v>40</v>
      </c>
      <c r="B26" s="43">
        <f>B27+B28+B29+B30+B31+B32</f>
        <v>958535493</v>
      </c>
      <c r="C26" s="43">
        <f>C27+C28+C29+C30+C31+C32</f>
        <v>728842518</v>
      </c>
      <c r="D26" s="43">
        <f>D27+D28+D29+D30+D31+D32</f>
        <v>728842518</v>
      </c>
      <c r="E26" s="43"/>
      <c r="F26" s="49">
        <f t="shared" si="3"/>
        <v>76.03709234791998</v>
      </c>
      <c r="G26" s="49">
        <f t="shared" si="1"/>
        <v>100</v>
      </c>
    </row>
    <row r="27" spans="1:7" s="9" customFormat="1" ht="123" customHeight="1" x14ac:dyDescent="0.2">
      <c r="A27" s="33" t="s">
        <v>45</v>
      </c>
      <c r="B27" s="42">
        <v>31103993</v>
      </c>
      <c r="C27" s="42">
        <v>27278418</v>
      </c>
      <c r="D27" s="42">
        <v>27278418</v>
      </c>
      <c r="E27" s="43"/>
      <c r="F27" s="47">
        <f t="shared" si="3"/>
        <v>87.700694891488695</v>
      </c>
      <c r="G27" s="47">
        <f t="shared" si="1"/>
        <v>100</v>
      </c>
    </row>
    <row r="28" spans="1:7" s="9" customFormat="1" ht="140.25" customHeight="1" x14ac:dyDescent="0.2">
      <c r="A28" s="33" t="s">
        <v>53</v>
      </c>
      <c r="B28" s="42">
        <v>63073300</v>
      </c>
      <c r="C28" s="42">
        <v>63073300</v>
      </c>
      <c r="D28" s="42">
        <v>63073300</v>
      </c>
      <c r="E28" s="42"/>
      <c r="F28" s="47">
        <f t="shared" si="3"/>
        <v>100</v>
      </c>
      <c r="G28" s="47">
        <f t="shared" si="1"/>
        <v>100</v>
      </c>
    </row>
    <row r="29" spans="1:7" s="9" customFormat="1" ht="34.5" customHeight="1" x14ac:dyDescent="0.2">
      <c r="A29" s="33" t="s">
        <v>11</v>
      </c>
      <c r="B29" s="42">
        <v>776866200</v>
      </c>
      <c r="C29" s="42">
        <v>582942500</v>
      </c>
      <c r="D29" s="42">
        <v>582942500</v>
      </c>
      <c r="E29" s="42"/>
      <c r="F29" s="47">
        <f t="shared" si="3"/>
        <v>75.037696324025944</v>
      </c>
      <c r="G29" s="47">
        <f t="shared" si="1"/>
        <v>100</v>
      </c>
    </row>
    <row r="30" spans="1:7" s="9" customFormat="1" ht="53.25" customHeight="1" x14ac:dyDescent="0.2">
      <c r="A30" s="33" t="s">
        <v>36</v>
      </c>
      <c r="B30" s="42">
        <v>6270100</v>
      </c>
      <c r="C30" s="42">
        <v>4396000</v>
      </c>
      <c r="D30" s="42">
        <v>4396000</v>
      </c>
      <c r="E30" s="42"/>
      <c r="F30" s="47">
        <f t="shared" si="3"/>
        <v>70.110524553037436</v>
      </c>
      <c r="G30" s="47">
        <f t="shared" si="1"/>
        <v>100</v>
      </c>
    </row>
    <row r="31" spans="1:7" s="9" customFormat="1" ht="72.75" customHeight="1" x14ac:dyDescent="0.2">
      <c r="A31" s="33" t="s">
        <v>37</v>
      </c>
      <c r="B31" s="42">
        <v>9542000</v>
      </c>
      <c r="C31" s="42">
        <v>9542000</v>
      </c>
      <c r="D31" s="42">
        <v>9542000</v>
      </c>
      <c r="E31" s="42"/>
      <c r="F31" s="47">
        <f t="shared" ref="F31" si="4">D31/B31*100</f>
        <v>100</v>
      </c>
      <c r="G31" s="47">
        <f t="shared" ref="G31" si="5">D31/C31*100</f>
        <v>100</v>
      </c>
    </row>
    <row r="32" spans="1:7" s="9" customFormat="1" ht="51.75" customHeight="1" x14ac:dyDescent="0.2">
      <c r="A32" s="33" t="s">
        <v>38</v>
      </c>
      <c r="B32" s="42">
        <v>71679900</v>
      </c>
      <c r="C32" s="42">
        <v>41610300</v>
      </c>
      <c r="D32" s="42">
        <v>41610300</v>
      </c>
      <c r="E32" s="42"/>
      <c r="F32" s="47">
        <f t="shared" si="3"/>
        <v>58.050164690519935</v>
      </c>
      <c r="G32" s="47">
        <f t="shared" si="1"/>
        <v>100</v>
      </c>
    </row>
    <row r="33" spans="1:7" s="9" customFormat="1" ht="35.25" customHeight="1" x14ac:dyDescent="0.2">
      <c r="A33" s="32" t="s">
        <v>46</v>
      </c>
      <c r="B33" s="43">
        <v>157288</v>
      </c>
      <c r="C33" s="43">
        <v>157288</v>
      </c>
      <c r="D33" s="43">
        <v>157288</v>
      </c>
      <c r="E33" s="43"/>
      <c r="F33" s="49">
        <f t="shared" si="3"/>
        <v>100</v>
      </c>
      <c r="G33" s="49">
        <f t="shared" si="1"/>
        <v>100</v>
      </c>
    </row>
    <row r="34" spans="1:7" s="9" customFormat="1" ht="21" customHeight="1" x14ac:dyDescent="0.25">
      <c r="A34" s="37" t="s">
        <v>47</v>
      </c>
      <c r="B34" s="42">
        <v>157288</v>
      </c>
      <c r="C34" s="42">
        <v>157288</v>
      </c>
      <c r="D34" s="42">
        <v>157288</v>
      </c>
      <c r="E34" s="42"/>
      <c r="F34" s="47">
        <f t="shared" si="3"/>
        <v>100</v>
      </c>
      <c r="G34" s="47">
        <f t="shared" si="1"/>
        <v>100</v>
      </c>
    </row>
    <row r="35" spans="1:7" s="9" customFormat="1" ht="39" customHeight="1" x14ac:dyDescent="0.2">
      <c r="A35" s="32" t="s">
        <v>41</v>
      </c>
      <c r="B35" s="43">
        <f>B36+B37+B38+B39+B40</f>
        <v>94739241</v>
      </c>
      <c r="C35" s="43">
        <f>C36+C37+C38+C39+C40</f>
        <v>90316611</v>
      </c>
      <c r="D35" s="43">
        <f>D36+D37+D38+D39+D40</f>
        <v>87523662.159999996</v>
      </c>
      <c r="E35" s="43">
        <f t="shared" ref="E35" si="6">D35-C35</f>
        <v>-2792948.8400000036</v>
      </c>
      <c r="F35" s="49">
        <f>D35/B35*100</f>
        <v>92.38374852506999</v>
      </c>
      <c r="G35" s="49">
        <f t="shared" si="1"/>
        <v>96.907602257130748</v>
      </c>
    </row>
    <row r="36" spans="1:7" s="9" customFormat="1" ht="89.25" customHeight="1" x14ac:dyDescent="0.2">
      <c r="A36" s="33" t="s">
        <v>52</v>
      </c>
      <c r="B36" s="42">
        <v>7641000</v>
      </c>
      <c r="C36" s="42">
        <v>7641000</v>
      </c>
      <c r="D36" s="42">
        <v>7641000</v>
      </c>
      <c r="E36" s="42"/>
      <c r="F36" s="47">
        <f t="shared" ref="F36" si="7">D36/B36*100</f>
        <v>100</v>
      </c>
      <c r="G36" s="47">
        <f t="shared" ref="G36" si="8">D36/C36*100</f>
        <v>100</v>
      </c>
    </row>
    <row r="37" spans="1:7" s="9" customFormat="1" ht="354" customHeight="1" x14ac:dyDescent="0.2">
      <c r="A37" s="33" t="s">
        <v>54</v>
      </c>
      <c r="B37" s="42">
        <v>62754873</v>
      </c>
      <c r="C37" s="42">
        <v>62754873</v>
      </c>
      <c r="D37" s="42">
        <v>62754873</v>
      </c>
      <c r="E37" s="42"/>
      <c r="F37" s="47">
        <f t="shared" si="3"/>
        <v>100</v>
      </c>
      <c r="G37" s="47">
        <f t="shared" si="1"/>
        <v>100</v>
      </c>
    </row>
    <row r="38" spans="1:7" s="9" customFormat="1" ht="54" customHeight="1" x14ac:dyDescent="0.2">
      <c r="A38" s="33" t="s">
        <v>24</v>
      </c>
      <c r="B38" s="42">
        <v>13419644</v>
      </c>
      <c r="C38" s="42">
        <v>10069784</v>
      </c>
      <c r="D38" s="42">
        <v>10069784</v>
      </c>
      <c r="E38" s="42"/>
      <c r="F38" s="47">
        <f t="shared" si="3"/>
        <v>75.037638852416649</v>
      </c>
      <c r="G38" s="47">
        <f t="shared" si="1"/>
        <v>100</v>
      </c>
    </row>
    <row r="39" spans="1:7" s="9" customFormat="1" ht="18.75" customHeight="1" x14ac:dyDescent="0.2">
      <c r="A39" s="33" t="s">
        <v>25</v>
      </c>
      <c r="B39" s="42">
        <v>7297674</v>
      </c>
      <c r="C39" s="42">
        <v>6224904</v>
      </c>
      <c r="D39" s="42">
        <v>5649757.5599999996</v>
      </c>
      <c r="E39" s="42">
        <f t="shared" ref="E39:E40" si="9">D39-C39</f>
        <v>-575146.44000000041</v>
      </c>
      <c r="F39" s="47">
        <f t="shared" si="3"/>
        <v>77.418607079461196</v>
      </c>
      <c r="G39" s="47">
        <f t="shared" si="1"/>
        <v>90.760557271244664</v>
      </c>
    </row>
    <row r="40" spans="1:7" s="9" customFormat="1" ht="103.5" customHeight="1" x14ac:dyDescent="0.2">
      <c r="A40" s="33" t="s">
        <v>43</v>
      </c>
      <c r="B40" s="42">
        <v>3626050</v>
      </c>
      <c r="C40" s="42">
        <v>3626050</v>
      </c>
      <c r="D40" s="42">
        <v>1408247.6</v>
      </c>
      <c r="E40" s="42">
        <f t="shared" si="9"/>
        <v>-2217802.4</v>
      </c>
      <c r="F40" s="47">
        <f t="shared" si="3"/>
        <v>38.836960328732367</v>
      </c>
      <c r="G40" s="47">
        <f t="shared" si="1"/>
        <v>38.836960328732367</v>
      </c>
    </row>
    <row r="41" spans="1:7" s="39" customFormat="1" ht="17.25" customHeight="1" x14ac:dyDescent="0.2">
      <c r="A41" s="38" t="s">
        <v>12</v>
      </c>
      <c r="B41" s="43">
        <f>B21+B22</f>
        <v>6278531822</v>
      </c>
      <c r="C41" s="43">
        <f>C21+C22</f>
        <v>4766422017</v>
      </c>
      <c r="D41" s="43">
        <f>D21+D22</f>
        <v>4717004627.8900003</v>
      </c>
      <c r="E41" s="43">
        <f>D41-C41</f>
        <v>-49417389.109999657</v>
      </c>
      <c r="F41" s="49">
        <f t="shared" si="3"/>
        <v>75.129102816069164</v>
      </c>
      <c r="G41" s="49">
        <f t="shared" si="1"/>
        <v>98.963218344205643</v>
      </c>
    </row>
    <row r="42" spans="1:7" s="9" customFormat="1" ht="18" customHeight="1" x14ac:dyDescent="0.2">
      <c r="A42" s="40" t="s">
        <v>13</v>
      </c>
      <c r="B42" s="42"/>
      <c r="C42" s="42"/>
      <c r="D42" s="42"/>
      <c r="E42" s="42"/>
      <c r="F42" s="47"/>
      <c r="G42" s="47"/>
    </row>
    <row r="43" spans="1:7" s="5" customFormat="1" ht="19.5" customHeight="1" x14ac:dyDescent="0.2">
      <c r="A43" s="28" t="s">
        <v>6</v>
      </c>
      <c r="B43" s="42">
        <v>863000</v>
      </c>
      <c r="C43" s="42">
        <v>675700</v>
      </c>
      <c r="D43" s="42">
        <v>828727.8</v>
      </c>
      <c r="E43" s="42">
        <f>D43-C43</f>
        <v>153027.80000000005</v>
      </c>
      <c r="F43" s="47">
        <f t="shared" ref="F43" si="10">D43/B43*100</f>
        <v>96.028713789107769</v>
      </c>
      <c r="G43" s="47">
        <f t="shared" ref="G43" si="11">D43/C43*100</f>
        <v>122.64729909723251</v>
      </c>
    </row>
    <row r="44" spans="1:7" s="5" customFormat="1" ht="70.5" customHeight="1" x14ac:dyDescent="0.2">
      <c r="A44" s="35" t="s">
        <v>29</v>
      </c>
      <c r="B44" s="42"/>
      <c r="C44" s="42"/>
      <c r="D44" s="42">
        <v>1196154.22</v>
      </c>
      <c r="E44" s="42">
        <f>D44-C44</f>
        <v>1196154.22</v>
      </c>
      <c r="F44" s="47"/>
      <c r="G44" s="47"/>
    </row>
    <row r="45" spans="1:7" s="1" customFormat="1" ht="53.25" customHeight="1" x14ac:dyDescent="0.2">
      <c r="A45" s="28" t="s">
        <v>27</v>
      </c>
      <c r="B45" s="42">
        <v>36</v>
      </c>
      <c r="C45" s="42"/>
      <c r="D45" s="42"/>
      <c r="E45" s="42"/>
      <c r="F45" s="47"/>
      <c r="G45" s="47"/>
    </row>
    <row r="46" spans="1:7" s="1" customFormat="1" ht="70.5" customHeight="1" x14ac:dyDescent="0.2">
      <c r="A46" s="28" t="s">
        <v>28</v>
      </c>
      <c r="B46" s="42">
        <v>282000</v>
      </c>
      <c r="C46" s="42">
        <v>211500</v>
      </c>
      <c r="D46" s="42">
        <v>131373.23000000001</v>
      </c>
      <c r="E46" s="42">
        <f t="shared" ref="E46:E54" si="12">D46-C46</f>
        <v>-80126.76999999999</v>
      </c>
      <c r="F46" s="47">
        <f t="shared" ref="F46:F55" si="13">D46/B46*100</f>
        <v>46.586251773049646</v>
      </c>
      <c r="G46" s="47">
        <f t="shared" si="1"/>
        <v>62.1150023640662</v>
      </c>
    </row>
    <row r="47" spans="1:7" s="1" customFormat="1" ht="38.25" customHeight="1" x14ac:dyDescent="0.2">
      <c r="A47" s="28" t="s">
        <v>30</v>
      </c>
      <c r="B47" s="42"/>
      <c r="C47" s="42"/>
      <c r="D47" s="42">
        <v>10205677.699999999</v>
      </c>
      <c r="E47" s="42">
        <f t="shared" si="12"/>
        <v>10205677.699999999</v>
      </c>
      <c r="F47" s="47"/>
      <c r="G47" s="47"/>
    </row>
    <row r="48" spans="1:7" s="1" customFormat="1" ht="54" customHeight="1" x14ac:dyDescent="0.2">
      <c r="A48" s="28" t="s">
        <v>42</v>
      </c>
      <c r="B48" s="42">
        <v>17000000</v>
      </c>
      <c r="C48" s="42">
        <v>7000000</v>
      </c>
      <c r="D48" s="42">
        <v>52170198.890000001</v>
      </c>
      <c r="E48" s="42">
        <f t="shared" si="12"/>
        <v>45170198.890000001</v>
      </c>
      <c r="F48" s="47" t="s">
        <v>65</v>
      </c>
      <c r="G48" s="47" t="s">
        <v>66</v>
      </c>
    </row>
    <row r="49" spans="1:7" s="1" customFormat="1" ht="17.25" customHeight="1" x14ac:dyDescent="0.2">
      <c r="A49" s="28" t="s">
        <v>31</v>
      </c>
      <c r="B49" s="42">
        <v>700000</v>
      </c>
      <c r="C49" s="42">
        <v>200000</v>
      </c>
      <c r="D49" s="42">
        <v>64275</v>
      </c>
      <c r="E49" s="42">
        <f t="shared" si="12"/>
        <v>-135725</v>
      </c>
      <c r="F49" s="47">
        <f t="shared" si="13"/>
        <v>9.1821428571428569</v>
      </c>
      <c r="G49" s="47">
        <f t="shared" si="1"/>
        <v>32.137500000000003</v>
      </c>
    </row>
    <row r="50" spans="1:7" s="36" customFormat="1" ht="17.45" customHeight="1" x14ac:dyDescent="0.2">
      <c r="A50" s="34" t="s">
        <v>51</v>
      </c>
      <c r="B50" s="43">
        <f>SUM(B43:B49)</f>
        <v>18845036</v>
      </c>
      <c r="C50" s="43">
        <f>SUM(C43:C49)</f>
        <v>8087200</v>
      </c>
      <c r="D50" s="43">
        <f>SUM(D43:D49)</f>
        <v>64596406.840000004</v>
      </c>
      <c r="E50" s="43">
        <f t="shared" si="12"/>
        <v>56509206.840000004</v>
      </c>
      <c r="F50" s="49" t="s">
        <v>67</v>
      </c>
      <c r="G50" s="49" t="s">
        <v>68</v>
      </c>
    </row>
    <row r="51" spans="1:7" s="10" customFormat="1" ht="17.45" customHeight="1" x14ac:dyDescent="0.2">
      <c r="A51" s="31" t="s">
        <v>23</v>
      </c>
      <c r="B51" s="43">
        <f>B52+B53+B54+B55+B56+B57</f>
        <v>239194324</v>
      </c>
      <c r="C51" s="43">
        <f>C52+C53+C54+C55+C56+C57</f>
        <v>185634874</v>
      </c>
      <c r="D51" s="43">
        <f>D52+D53+D54+D55+D56+D57</f>
        <v>57324771.170000002</v>
      </c>
      <c r="E51" s="43">
        <f>E52+E53+E54+E55+E56+E57</f>
        <v>-128310102.83</v>
      </c>
      <c r="F51" s="49">
        <f t="shared" si="13"/>
        <v>23.965774024805036</v>
      </c>
      <c r="G51" s="49">
        <f t="shared" si="1"/>
        <v>30.880388977989128</v>
      </c>
    </row>
    <row r="52" spans="1:7" s="10" customFormat="1" ht="91.5" customHeight="1" x14ac:dyDescent="0.2">
      <c r="A52" s="35" t="s">
        <v>48</v>
      </c>
      <c r="B52" s="42">
        <v>10152800</v>
      </c>
      <c r="C52" s="42">
        <v>10152800</v>
      </c>
      <c r="D52" s="42">
        <v>8842697.1699999999</v>
      </c>
      <c r="E52" s="42">
        <f t="shared" si="12"/>
        <v>-1310102.83</v>
      </c>
      <c r="F52" s="47">
        <f t="shared" si="13"/>
        <v>87.096142640453863</v>
      </c>
      <c r="G52" s="47">
        <f t="shared" ref="G52:G55" si="14">D52/C52*100</f>
        <v>87.096142640453863</v>
      </c>
    </row>
    <row r="53" spans="1:7" s="10" customFormat="1" ht="38.25" customHeight="1" x14ac:dyDescent="0.2">
      <c r="A53" s="35" t="s">
        <v>55</v>
      </c>
      <c r="B53" s="42">
        <v>34417430</v>
      </c>
      <c r="C53" s="42">
        <v>34417430</v>
      </c>
      <c r="D53" s="42">
        <v>34417430</v>
      </c>
      <c r="E53" s="42"/>
      <c r="F53" s="47">
        <f t="shared" si="13"/>
        <v>100</v>
      </c>
      <c r="G53" s="47">
        <f t="shared" si="14"/>
        <v>100</v>
      </c>
    </row>
    <row r="54" spans="1:7" s="10" customFormat="1" ht="54.75" customHeight="1" x14ac:dyDescent="0.2">
      <c r="A54" s="35" t="s">
        <v>56</v>
      </c>
      <c r="B54" s="42">
        <v>150309450</v>
      </c>
      <c r="C54" s="42">
        <v>127000000</v>
      </c>
      <c r="D54" s="42"/>
      <c r="E54" s="42">
        <f t="shared" si="12"/>
        <v>-127000000</v>
      </c>
      <c r="F54" s="47"/>
      <c r="G54" s="47"/>
    </row>
    <row r="55" spans="1:7" s="10" customFormat="1" ht="54.75" customHeight="1" x14ac:dyDescent="0.2">
      <c r="A55" s="35" t="s">
        <v>58</v>
      </c>
      <c r="B55" s="42">
        <v>7225100</v>
      </c>
      <c r="C55" s="42">
        <v>7225100</v>
      </c>
      <c r="D55" s="42">
        <v>7225100</v>
      </c>
      <c r="E55" s="42"/>
      <c r="F55" s="47">
        <f t="shared" si="13"/>
        <v>100</v>
      </c>
      <c r="G55" s="47">
        <f t="shared" si="14"/>
        <v>100</v>
      </c>
    </row>
    <row r="56" spans="1:7" s="10" customFormat="1" ht="54.75" customHeight="1" x14ac:dyDescent="0.2">
      <c r="A56" s="35" t="s">
        <v>59</v>
      </c>
      <c r="B56" s="42">
        <v>30250000</v>
      </c>
      <c r="C56" s="42"/>
      <c r="D56" s="42"/>
      <c r="E56" s="42"/>
      <c r="F56" s="47"/>
      <c r="G56" s="47"/>
    </row>
    <row r="57" spans="1:7" s="10" customFormat="1" ht="54" customHeight="1" x14ac:dyDescent="0.2">
      <c r="A57" s="35" t="s">
        <v>49</v>
      </c>
      <c r="B57" s="42">
        <v>6839544</v>
      </c>
      <c r="C57" s="42">
        <v>6839544</v>
      </c>
      <c r="D57" s="42">
        <v>6839544</v>
      </c>
      <c r="E57" s="42"/>
      <c r="F57" s="47">
        <f t="shared" ref="F57:F58" si="15">D57/B57*100</f>
        <v>100</v>
      </c>
      <c r="G57" s="47">
        <f t="shared" si="1"/>
        <v>100</v>
      </c>
    </row>
    <row r="58" spans="1:7" s="10" customFormat="1" ht="17.45" customHeight="1" x14ac:dyDescent="0.2">
      <c r="A58" s="40" t="s">
        <v>32</v>
      </c>
      <c r="B58" s="43">
        <f>B50+B51</f>
        <v>258039360</v>
      </c>
      <c r="C58" s="43">
        <f>C50+C51</f>
        <v>193722074</v>
      </c>
      <c r="D58" s="43">
        <f>D50+D51</f>
        <v>121921178.01000001</v>
      </c>
      <c r="E58" s="43">
        <f t="shared" ref="E58:E59" si="16">D58-C58</f>
        <v>-71800895.989999995</v>
      </c>
      <c r="F58" s="49">
        <f t="shared" si="15"/>
        <v>47.249062317469708</v>
      </c>
      <c r="G58" s="49">
        <f t="shared" si="1"/>
        <v>62.936130866532025</v>
      </c>
    </row>
    <row r="59" spans="1:7" s="39" customFormat="1" ht="18" customHeight="1" x14ac:dyDescent="0.2">
      <c r="A59" s="41" t="s">
        <v>14</v>
      </c>
      <c r="B59" s="43">
        <f>B41+B58</f>
        <v>6536571182</v>
      </c>
      <c r="C59" s="43">
        <f>C41+C58</f>
        <v>4960144091</v>
      </c>
      <c r="D59" s="43">
        <f>D41+D58</f>
        <v>4838925805.9000006</v>
      </c>
      <c r="E59" s="43">
        <f t="shared" si="16"/>
        <v>-121218285.09999943</v>
      </c>
      <c r="F59" s="49">
        <f t="shared" si="3"/>
        <v>74.028503188722723</v>
      </c>
      <c r="G59" s="49">
        <f>D59/C59*100</f>
        <v>97.556153956899252</v>
      </c>
    </row>
    <row r="60" spans="1:7" ht="14.25" x14ac:dyDescent="0.2">
      <c r="F60" s="7"/>
      <c r="G60" s="8"/>
    </row>
    <row r="61" spans="1:7" ht="14.25" x14ac:dyDescent="0.2">
      <c r="A61" s="2"/>
      <c r="B61" s="6"/>
      <c r="C61" s="6"/>
      <c r="D61" s="6"/>
      <c r="F61" s="7"/>
      <c r="G61" s="8"/>
    </row>
    <row r="62" spans="1:7" x14ac:dyDescent="0.2">
      <c r="B62" s="3"/>
      <c r="C62" s="3"/>
    </row>
    <row r="63" spans="1:7" x14ac:dyDescent="0.2">
      <c r="B63" s="3"/>
      <c r="C63" s="3"/>
      <c r="F63" s="3"/>
      <c r="G63" s="3"/>
    </row>
  </sheetData>
  <mergeCells count="1">
    <mergeCell ref="A1:G1"/>
  </mergeCells>
  <phoneticPr fontId="1" type="noConversion"/>
  <hyperlinks>
    <hyperlink ref="A56" r:id="rId1" location="n23" display="n23" xr:uid="{00000000-0004-0000-0000-000000000000}"/>
  </hyperlinks>
  <pageMargins left="0.70866141732283472" right="0.59055118110236227" top="0.39370078740157483" bottom="0.19685039370078741" header="0.19685039370078741" footer="0.19685039370078741"/>
  <pageSetup paperSize="9" scale="51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2025-10-01T10:14:47Z</cp:lastPrinted>
  <dcterms:created xsi:type="dcterms:W3CDTF">2004-07-02T06:40:36Z</dcterms:created>
  <dcterms:modified xsi:type="dcterms:W3CDTF">2025-10-02T08:54:27Z</dcterms:modified>
</cp:coreProperties>
</file>