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625D1AD2-D9C2-4E94-A613-CF620D0C7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Укр!$A$1:$G$55</definedName>
  </definedNames>
  <calcPr calcId="181029" refMode="R1C1"/>
</workbook>
</file>

<file path=xl/calcChain.xml><?xml version="1.0" encoding="utf-8"?>
<calcChain xmlns="http://schemas.openxmlformats.org/spreadsheetml/2006/main">
  <c r="D51" i="2" l="1"/>
  <c r="C22" i="2"/>
  <c r="D35" i="2"/>
  <c r="E35" i="2" s="1"/>
  <c r="C35" i="2"/>
  <c r="B35" i="2"/>
  <c r="D26" i="2"/>
  <c r="C26" i="2"/>
  <c r="B26" i="2"/>
  <c r="E28" i="2"/>
  <c r="G28" i="2"/>
  <c r="F28" i="2"/>
  <c r="D23" i="2"/>
  <c r="D22" i="2" s="1"/>
  <c r="C23" i="2"/>
  <c r="B23" i="2"/>
  <c r="B22" i="2" s="1"/>
  <c r="D9" i="2"/>
  <c r="D8" i="2" s="1"/>
  <c r="D21" i="2" s="1"/>
  <c r="D41" i="2" s="1"/>
  <c r="C9" i="2"/>
  <c r="C8" i="2" s="1"/>
  <c r="C21" i="2" s="1"/>
  <c r="C41" i="2" s="1"/>
  <c r="B9" i="2"/>
  <c r="B8" i="2" s="1"/>
  <c r="B21" i="2" s="1"/>
  <c r="B41" i="2" s="1"/>
  <c r="E26" i="2" l="1"/>
  <c r="G43" i="2" l="1"/>
  <c r="F43" i="2"/>
  <c r="G36" i="2"/>
  <c r="F36" i="2"/>
  <c r="F31" i="2"/>
  <c r="G31" i="2"/>
  <c r="E5" i="2"/>
  <c r="B50" i="2"/>
  <c r="G52" i="2" l="1"/>
  <c r="F52" i="2"/>
  <c r="F7" i="2"/>
  <c r="G53" i="2"/>
  <c r="E52" i="2"/>
  <c r="E49" i="2"/>
  <c r="F49" i="2"/>
  <c r="G46" i="2"/>
  <c r="G34" i="2"/>
  <c r="F34" i="2"/>
  <c r="G27" i="2"/>
  <c r="F27" i="2"/>
  <c r="G24" i="2"/>
  <c r="F24" i="2"/>
  <c r="F53" i="2"/>
  <c r="B51" i="2" l="1"/>
  <c r="B54" i="2" s="1"/>
  <c r="C51" i="2"/>
  <c r="E51" i="2" s="1"/>
  <c r="F51" i="2" l="1"/>
  <c r="G51" i="2"/>
  <c r="G33" i="2"/>
  <c r="F33" i="2"/>
  <c r="F46" i="2"/>
  <c r="E39" i="2"/>
  <c r="E40" i="2"/>
  <c r="D50" i="2"/>
  <c r="F40" i="2"/>
  <c r="G40" i="2"/>
  <c r="G13" i="2"/>
  <c r="G32" i="2"/>
  <c r="F32" i="2"/>
  <c r="G30" i="2"/>
  <c r="F30" i="2"/>
  <c r="F20" i="2"/>
  <c r="F19" i="2"/>
  <c r="E10" i="2"/>
  <c r="G16" i="2"/>
  <c r="F16" i="2"/>
  <c r="G12" i="2"/>
  <c r="G14" i="2"/>
  <c r="E20" i="2"/>
  <c r="E19" i="2"/>
  <c r="G17" i="2"/>
  <c r="G18" i="2"/>
  <c r="G19" i="2"/>
  <c r="G25" i="2"/>
  <c r="G29" i="2"/>
  <c r="F25" i="2"/>
  <c r="F29" i="2"/>
  <c r="F38" i="2"/>
  <c r="F39" i="2"/>
  <c r="G38" i="2"/>
  <c r="G39" i="2"/>
  <c r="E16" i="2"/>
  <c r="F18" i="2"/>
  <c r="F13" i="2"/>
  <c r="F12" i="2"/>
  <c r="C50" i="2"/>
  <c r="C54" i="2" s="1"/>
  <c r="E12" i="2"/>
  <c r="F11" i="2"/>
  <c r="F14" i="2"/>
  <c r="F17" i="2"/>
  <c r="G11" i="2"/>
  <c r="G7" i="2"/>
  <c r="E47" i="2"/>
  <c r="E46" i="2"/>
  <c r="E44" i="2"/>
  <c r="E43" i="2"/>
  <c r="E6" i="2"/>
  <c r="E7" i="2"/>
  <c r="E11" i="2"/>
  <c r="E13" i="2"/>
  <c r="E14" i="2"/>
  <c r="E15" i="2"/>
  <c r="E17" i="2"/>
  <c r="E18" i="2"/>
  <c r="F5" i="2"/>
  <c r="G5" i="2"/>
  <c r="G10" i="2"/>
  <c r="F10" i="2"/>
  <c r="F50" i="2" l="1"/>
  <c r="D54" i="2"/>
  <c r="G54" i="2" s="1"/>
  <c r="G35" i="2"/>
  <c r="F35" i="2"/>
  <c r="G23" i="2"/>
  <c r="F26" i="2"/>
  <c r="G26" i="2"/>
  <c r="F23" i="2"/>
  <c r="E50" i="2"/>
  <c r="F21" i="2"/>
  <c r="G21" i="2"/>
  <c r="F9" i="2"/>
  <c r="F8" i="2"/>
  <c r="G8" i="2"/>
  <c r="E8" i="2"/>
  <c r="E21" i="2" s="1"/>
  <c r="E9" i="2"/>
  <c r="G9" i="2"/>
  <c r="E54" i="2" l="1"/>
  <c r="F54" i="2"/>
  <c r="F22" i="2"/>
  <c r="B55" i="2"/>
  <c r="E22" i="2"/>
  <c r="G22" i="2"/>
  <c r="C55" i="2"/>
  <c r="D55" i="2"/>
  <c r="G55" i="2" l="1"/>
  <c r="E55" i="2"/>
  <c r="F41" i="2"/>
  <c r="G41" i="2"/>
  <c r="E41" i="2"/>
  <c r="F55" i="2" l="1"/>
</calcChain>
</file>

<file path=xl/sharedStrings.xml><?xml version="1.0" encoding="utf-8"?>
<sst xmlns="http://schemas.openxmlformats.org/spreadsheetml/2006/main" count="66" uniqueCount="65">
  <si>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</si>
  <si>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</si>
  <si>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</si>
  <si>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</si>
  <si>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</si>
  <si>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</si>
  <si>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</si>
  <si>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</si>
  <si>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</si>
  <si>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</si>
  <si>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</si>
  <si>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</si>
  <si>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</si>
  <si>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</si>
  <si>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</si>
  <si>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</si>
  <si>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</si>
  <si>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</si>
  <si>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</si>
  <si>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</si>
  <si>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</si>
  <si>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</si>
  <si>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</si>
  <si>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</si>
  <si>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</si>
  <si>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</si>
  <si>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</si>
  <si>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</si>
  <si>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</si>
  <si>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</si>
  <si>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</si>
  <si>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</si>
  <si>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</si>
  <si>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</si>
  <si>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</si>
  <si>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</si>
  <si>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</si>
  <si>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</si>
  <si>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</si>
  <si>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</si>
  <si>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</si>
  <si>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</si>
  <si>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</si>
  <si>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</si>
  <si>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</si>
  <si>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</si>
  <si>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</si>
  <si>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</si>
  <si>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</si>
  <si>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</si>
  <si>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</si>
  <si>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</si>
  <si>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в 1,7 р.б.</t>
  </si>
  <si>
    <t>Разом доходів (без офіційних трансфертів)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</si>
  <si>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</si>
  <si>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</si>
  <si>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в 1,9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</si>
  <si>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червень 2025 року (без власних надходжень бюджетних установ)</t>
  </si>
  <si>
    <t>План                                        на січень - червень                                                 з урахуванням змін,               грн</t>
  </si>
  <si>
    <t>Надійшло                                     з 01 січня по                       30 червня                         грн</t>
  </si>
  <si>
    <t>в 2,3 р.б.</t>
  </si>
  <si>
    <t>в 4,7 р.б.</t>
  </si>
  <si>
    <r>
  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</t>
    </r>
    <r>
      <rPr>
        <u/>
        <sz val="12"/>
        <color rgb="FF000099"/>
        <rFont val="Times New Roman"/>
        <family val="1"/>
        <charset val="204"/>
      </rPr>
      <t>пунктами 2 - 5</t>
    </r>
    <r>
      <rPr>
        <sz val="12"/>
        <color rgb="FF333333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color rgb="FF000099"/>
        <rFont val="Times New Roman"/>
        <family val="1"/>
        <charset val="204"/>
      </rPr>
      <t>пунктами 11 - 14</t>
    </r>
    <r>
      <rPr>
        <sz val="12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  </r>
  </si>
  <si>
    <t>в 18,6 р.б.</t>
  </si>
  <si>
    <t>в 3,2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</si>
</sst>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3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rgb="FF0000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93" zoomScaleNormal="93" zoomScaleSheetLayoutView="100" workbookViewId="0">
      <selection activeCell="E36" sqref="E36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7" width="12.7109375" customWidth="1"/>
    <col min="9" max="9" width="11.7109375" bestFit="1" customWidth="1"/>
  </cols>
  <sheetData>
    <row r="1" spans="1:7" ht="35.25" customHeight="1" x14ac:dyDescent="0.2">
      <c r="A1" s="52" t="s">
        <v>57</v>
      </c>
      <c r="B1" s="52"/>
      <c r="C1" s="52"/>
      <c r="D1" s="52"/>
      <c r="E1" s="52"/>
      <c r="F1" s="52"/>
      <c r="G1" s="52"/>
    </row>
    <row r="2" spans="1:7" s="9" customFormat="1" ht="94.5" customHeight="1" x14ac:dyDescent="0.2">
      <c r="A2" s="24" t="s">
        <v>0</v>
      </c>
      <c r="B2" s="25" t="s">
        <v>45</v>
      </c>
      <c r="C2" s="26" t="s">
        <v>58</v>
      </c>
      <c r="D2" s="27" t="s">
        <v>59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44">
        <v>2584500000</v>
      </c>
      <c r="C5" s="44">
        <v>1277495000</v>
      </c>
      <c r="D5" s="44">
        <v>1278995550.8900001</v>
      </c>
      <c r="E5" s="44">
        <f>D5-C5</f>
        <v>1500550.8900001049</v>
      </c>
      <c r="F5" s="48">
        <f>D5/B5*100</f>
        <v>49.487156157477273</v>
      </c>
      <c r="G5" s="48">
        <f>D5/C5*100</f>
        <v>100.11746041197813</v>
      </c>
    </row>
    <row r="6" spans="1:7" s="9" customFormat="1" ht="19.5" customHeight="1" x14ac:dyDescent="0.2">
      <c r="A6" s="19" t="s">
        <v>26</v>
      </c>
      <c r="B6" s="44">
        <v>3000000</v>
      </c>
      <c r="C6" s="44">
        <v>1575000</v>
      </c>
      <c r="D6" s="44">
        <v>5075939.04</v>
      </c>
      <c r="E6" s="44">
        <f t="shared" ref="E6:E22" si="0">D6-C6</f>
        <v>3500939.04</v>
      </c>
      <c r="F6" s="48" t="s">
        <v>52</v>
      </c>
      <c r="G6" s="48" t="s">
        <v>64</v>
      </c>
    </row>
    <row r="7" spans="1:7" s="9" customFormat="1" ht="18.75" x14ac:dyDescent="0.2">
      <c r="A7" s="20" t="s">
        <v>20</v>
      </c>
      <c r="B7" s="44">
        <v>526280000</v>
      </c>
      <c r="C7" s="44">
        <v>255820000</v>
      </c>
      <c r="D7" s="44">
        <v>221812526.72999999</v>
      </c>
      <c r="E7" s="44">
        <f t="shared" si="0"/>
        <v>-34007473.270000011</v>
      </c>
      <c r="F7" s="48">
        <f>D7/B7*100</f>
        <v>42.147246091434212</v>
      </c>
      <c r="G7" s="48">
        <f t="shared" ref="G7:G54" si="1">D7/C7*100</f>
        <v>86.706483750293174</v>
      </c>
    </row>
    <row r="8" spans="1:7" s="9" customFormat="1" ht="18" customHeight="1" x14ac:dyDescent="0.2">
      <c r="A8" s="21" t="s">
        <v>15</v>
      </c>
      <c r="B8" s="45">
        <f>B9+B13+B14</f>
        <v>1272370000</v>
      </c>
      <c r="C8" s="45">
        <f>C9+C13+C14</f>
        <v>624947000</v>
      </c>
      <c r="D8" s="45">
        <f>D9+D13+D14</f>
        <v>617408014.65999997</v>
      </c>
      <c r="E8" s="45">
        <f t="shared" si="0"/>
        <v>-7538985.3400000334</v>
      </c>
      <c r="F8" s="50">
        <f t="shared" ref="F8:F16" si="2">D8/B8*100</f>
        <v>48.524251173793786</v>
      </c>
      <c r="G8" s="50">
        <f t="shared" si="1"/>
        <v>98.793660047972068</v>
      </c>
    </row>
    <row r="9" spans="1:7" s="4" customFormat="1" ht="16.5" customHeight="1" x14ac:dyDescent="0.2">
      <c r="A9" s="22" t="s">
        <v>3</v>
      </c>
      <c r="B9" s="44">
        <f>SUM(B10:B12)</f>
        <v>486000000</v>
      </c>
      <c r="C9" s="44">
        <f>SUM(C10:C12)</f>
        <v>237998000</v>
      </c>
      <c r="D9" s="44">
        <f>SUM(D10:D12)</f>
        <v>248771814.70999998</v>
      </c>
      <c r="E9" s="44">
        <f t="shared" si="0"/>
        <v>10773814.709999979</v>
      </c>
      <c r="F9" s="48">
        <f t="shared" si="2"/>
        <v>51.187616195473254</v>
      </c>
      <c r="G9" s="48">
        <f t="shared" si="1"/>
        <v>104.52685094412557</v>
      </c>
    </row>
    <row r="10" spans="1:7" s="4" customFormat="1" ht="32.25" customHeight="1" x14ac:dyDescent="0.2">
      <c r="A10" s="23" t="s">
        <v>16</v>
      </c>
      <c r="B10" s="46">
        <v>81158000</v>
      </c>
      <c r="C10" s="46">
        <v>38331000</v>
      </c>
      <c r="D10" s="46">
        <v>42271793.229999997</v>
      </c>
      <c r="E10" s="47">
        <f>D10-C10</f>
        <v>3940793.2299999967</v>
      </c>
      <c r="F10" s="49">
        <f>D10/B10*100</f>
        <v>52.085799588457085</v>
      </c>
      <c r="G10" s="49">
        <f t="shared" si="1"/>
        <v>110.28095596253684</v>
      </c>
    </row>
    <row r="11" spans="1:7" s="4" customFormat="1" ht="18" customHeight="1" x14ac:dyDescent="0.2">
      <c r="A11" s="23" t="s">
        <v>4</v>
      </c>
      <c r="B11" s="46">
        <v>402672000</v>
      </c>
      <c r="C11" s="46">
        <v>198697000</v>
      </c>
      <c r="D11" s="46">
        <v>205946927.94</v>
      </c>
      <c r="E11" s="46">
        <f t="shared" si="0"/>
        <v>7249927.9399999976</v>
      </c>
      <c r="F11" s="49">
        <f t="shared" si="2"/>
        <v>51.145082831684348</v>
      </c>
      <c r="G11" s="49">
        <f t="shared" si="1"/>
        <v>103.64873548166302</v>
      </c>
    </row>
    <row r="12" spans="1:7" s="4" customFormat="1" ht="17.45" customHeight="1" x14ac:dyDescent="0.2">
      <c r="A12" s="23" t="s">
        <v>5</v>
      </c>
      <c r="B12" s="46">
        <v>2170000</v>
      </c>
      <c r="C12" s="46">
        <v>970000</v>
      </c>
      <c r="D12" s="46">
        <v>553093.54</v>
      </c>
      <c r="E12" s="46">
        <f t="shared" si="0"/>
        <v>-416906.45999999996</v>
      </c>
      <c r="F12" s="49">
        <f t="shared" si="2"/>
        <v>25.488181566820277</v>
      </c>
      <c r="G12" s="49">
        <f t="shared" si="1"/>
        <v>57.019952577319586</v>
      </c>
    </row>
    <row r="13" spans="1:7" s="4" customFormat="1" ht="17.25" customHeight="1" x14ac:dyDescent="0.2">
      <c r="A13" s="23" t="s">
        <v>21</v>
      </c>
      <c r="B13" s="46">
        <v>1370000</v>
      </c>
      <c r="C13" s="46">
        <v>664000</v>
      </c>
      <c r="D13" s="46">
        <v>700591.41</v>
      </c>
      <c r="E13" s="46">
        <f t="shared" si="0"/>
        <v>36591.410000000033</v>
      </c>
      <c r="F13" s="49">
        <f t="shared" si="2"/>
        <v>51.138059124087597</v>
      </c>
      <c r="G13" s="49">
        <f t="shared" si="1"/>
        <v>105.5107545180723</v>
      </c>
    </row>
    <row r="14" spans="1:7" s="4" customFormat="1" ht="18" customHeight="1" x14ac:dyDescent="0.2">
      <c r="A14" s="23" t="s">
        <v>22</v>
      </c>
      <c r="B14" s="46">
        <v>785000000</v>
      </c>
      <c r="C14" s="46">
        <v>386285000</v>
      </c>
      <c r="D14" s="46">
        <v>367935608.54000002</v>
      </c>
      <c r="E14" s="46">
        <f t="shared" si="0"/>
        <v>-18349391.459999979</v>
      </c>
      <c r="F14" s="49">
        <f t="shared" si="2"/>
        <v>46.870778157961787</v>
      </c>
      <c r="G14" s="49">
        <f t="shared" si="1"/>
        <v>95.249778930064593</v>
      </c>
    </row>
    <row r="15" spans="1:7" s="9" customFormat="1" ht="19.5" customHeight="1" x14ac:dyDescent="0.2">
      <c r="A15" s="20" t="s">
        <v>7</v>
      </c>
      <c r="B15" s="44">
        <v>3200000</v>
      </c>
      <c r="C15" s="44">
        <v>1580000</v>
      </c>
      <c r="D15" s="44">
        <v>7503224</v>
      </c>
      <c r="E15" s="44">
        <f t="shared" si="0"/>
        <v>5923224</v>
      </c>
      <c r="F15" s="48" t="s">
        <v>60</v>
      </c>
      <c r="G15" s="48" t="s">
        <v>61</v>
      </c>
    </row>
    <row r="16" spans="1:7" s="9" customFormat="1" ht="66.75" customHeight="1" x14ac:dyDescent="0.2">
      <c r="A16" s="29" t="s">
        <v>33</v>
      </c>
      <c r="B16" s="44">
        <v>1900000</v>
      </c>
      <c r="C16" s="44">
        <v>910000</v>
      </c>
      <c r="D16" s="44">
        <v>888561.8</v>
      </c>
      <c r="E16" s="44">
        <f t="shared" si="0"/>
        <v>-21438.199999999953</v>
      </c>
      <c r="F16" s="48">
        <f t="shared" si="2"/>
        <v>46.766410526315795</v>
      </c>
      <c r="G16" s="48">
        <f t="shared" si="1"/>
        <v>97.644153846153841</v>
      </c>
    </row>
    <row r="17" spans="1:7" s="9" customFormat="1" ht="18" customHeight="1" x14ac:dyDescent="0.2">
      <c r="A17" s="29" t="s">
        <v>19</v>
      </c>
      <c r="B17" s="44">
        <v>34920000</v>
      </c>
      <c r="C17" s="44">
        <v>16905000</v>
      </c>
      <c r="D17" s="44">
        <v>12340470.41</v>
      </c>
      <c r="E17" s="44">
        <f t="shared" si="0"/>
        <v>-4564529.59</v>
      </c>
      <c r="F17" s="48">
        <f>D17/B17*100</f>
        <v>35.339262342497136</v>
      </c>
      <c r="G17" s="48">
        <f t="shared" si="1"/>
        <v>72.998937651582381</v>
      </c>
    </row>
    <row r="18" spans="1:7" s="9" customFormat="1" ht="50.25" customHeight="1" x14ac:dyDescent="0.2">
      <c r="A18" s="29" t="s">
        <v>36</v>
      </c>
      <c r="B18" s="44">
        <v>8000000</v>
      </c>
      <c r="C18" s="44">
        <v>4001000</v>
      </c>
      <c r="D18" s="44">
        <v>4002900.7</v>
      </c>
      <c r="E18" s="44">
        <f t="shared" si="0"/>
        <v>1900.7000000001863</v>
      </c>
      <c r="F18" s="48">
        <f>D18/B18*100</f>
        <v>50.036258750000009</v>
      </c>
      <c r="G18" s="48">
        <f t="shared" si="1"/>
        <v>100.04750562359411</v>
      </c>
    </row>
    <row r="19" spans="1:7" s="9" customFormat="1" ht="18" customHeight="1" x14ac:dyDescent="0.2">
      <c r="A19" s="29" t="s">
        <v>8</v>
      </c>
      <c r="B19" s="44">
        <v>464000</v>
      </c>
      <c r="C19" s="44">
        <v>218300</v>
      </c>
      <c r="D19" s="44">
        <v>113772.55</v>
      </c>
      <c r="E19" s="44">
        <f t="shared" si="0"/>
        <v>-104527.45</v>
      </c>
      <c r="F19" s="48">
        <f>D19/B19*100</f>
        <v>24.519946120689657</v>
      </c>
      <c r="G19" s="48">
        <f t="shared" si="1"/>
        <v>52.117521759047179</v>
      </c>
    </row>
    <row r="20" spans="1:7" s="9" customFormat="1" ht="19.5" customHeight="1" x14ac:dyDescent="0.2">
      <c r="A20" s="30" t="s">
        <v>9</v>
      </c>
      <c r="B20" s="44">
        <v>7600000</v>
      </c>
      <c r="C20" s="44">
        <v>5140000</v>
      </c>
      <c r="D20" s="44">
        <v>9998444.3300000001</v>
      </c>
      <c r="E20" s="44">
        <f t="shared" si="0"/>
        <v>4858444.33</v>
      </c>
      <c r="F20" s="48">
        <f>D20/B20*100</f>
        <v>131.55847802631578</v>
      </c>
      <c r="G20" s="48" t="s">
        <v>56</v>
      </c>
    </row>
    <row r="21" spans="1:7" s="10" customFormat="1" ht="19.899999999999999" customHeight="1" x14ac:dyDescent="0.2">
      <c r="A21" s="31" t="s">
        <v>10</v>
      </c>
      <c r="B21" s="45">
        <f>B5+B6+B7+B8+B15+B16+B17+B18+B19+B20</f>
        <v>4442234000</v>
      </c>
      <c r="C21" s="45">
        <f>C5+C6+C7+C8+C15+C16+C17+C18+C19+C20</f>
        <v>2188591300</v>
      </c>
      <c r="D21" s="45">
        <f>D5+D6+D7+D8+D15+D16+D17+D18+D19+D20</f>
        <v>2158139405.1100001</v>
      </c>
      <c r="E21" s="45">
        <f>E5+E6+E7+E8+E15+E16+E17+E18+E19+E20</f>
        <v>-30451894.889999941</v>
      </c>
      <c r="F21" s="50">
        <f>D21/B21*100</f>
        <v>48.582299021393297</v>
      </c>
      <c r="G21" s="50">
        <f t="shared" si="1"/>
        <v>98.608607514340392</v>
      </c>
    </row>
    <row r="22" spans="1:7" s="10" customFormat="1" ht="19.5" customHeight="1" x14ac:dyDescent="0.2">
      <c r="A22" s="32" t="s">
        <v>23</v>
      </c>
      <c r="B22" s="45">
        <f>B23+B26+B33+B35</f>
        <v>1202155242</v>
      </c>
      <c r="C22" s="45">
        <f>C23+C26+C33+C35</f>
        <v>1118573332</v>
      </c>
      <c r="D22" s="45">
        <f>D23+D26+D33+D35</f>
        <v>1066741049.4400001</v>
      </c>
      <c r="E22" s="45">
        <f t="shared" si="0"/>
        <v>-51832282.559999943</v>
      </c>
      <c r="F22" s="50">
        <f t="shared" ref="F22:F55" si="3">D22/B22*100</f>
        <v>88.73571500343715</v>
      </c>
      <c r="G22" s="50">
        <f t="shared" si="1"/>
        <v>95.366215063671845</v>
      </c>
    </row>
    <row r="23" spans="1:7" s="10" customFormat="1" ht="32.25" customHeight="1" x14ac:dyDescent="0.2">
      <c r="A23" s="33" t="s">
        <v>40</v>
      </c>
      <c r="B23" s="45">
        <f>B24+B25</f>
        <v>482865800</v>
      </c>
      <c r="C23" s="45">
        <f>C24+C25</f>
        <v>480480400</v>
      </c>
      <c r="D23" s="45">
        <f>D24+D25</f>
        <v>480480400</v>
      </c>
      <c r="E23" s="45"/>
      <c r="F23" s="50">
        <f t="shared" si="3"/>
        <v>99.505991105603258</v>
      </c>
      <c r="G23" s="50">
        <f t="shared" si="1"/>
        <v>100</v>
      </c>
    </row>
    <row r="24" spans="1:7" s="9" customFormat="1" ht="84.75" customHeight="1" x14ac:dyDescent="0.2">
      <c r="A24" s="34" t="s">
        <v>51</v>
      </c>
      <c r="B24" s="44">
        <v>4771000</v>
      </c>
      <c r="C24" s="44">
        <v>2385600</v>
      </c>
      <c r="D24" s="44">
        <v>2385600</v>
      </c>
      <c r="E24" s="44"/>
      <c r="F24" s="48">
        <f t="shared" si="3"/>
        <v>50.002095996646403</v>
      </c>
      <c r="G24" s="48">
        <f t="shared" si="1"/>
        <v>100</v>
      </c>
    </row>
    <row r="25" spans="1:7" s="9" customFormat="1" ht="117" customHeight="1" x14ac:dyDescent="0.2">
      <c r="A25" s="34" t="s">
        <v>34</v>
      </c>
      <c r="B25" s="44">
        <v>478094800</v>
      </c>
      <c r="C25" s="44">
        <v>478094800</v>
      </c>
      <c r="D25" s="44">
        <v>478094800</v>
      </c>
      <c r="E25" s="44"/>
      <c r="F25" s="48">
        <f t="shared" si="3"/>
        <v>100</v>
      </c>
      <c r="G25" s="48">
        <f t="shared" si="1"/>
        <v>100</v>
      </c>
    </row>
    <row r="26" spans="1:7" s="9" customFormat="1" ht="32.25" customHeight="1" x14ac:dyDescent="0.25">
      <c r="A26" s="35" t="s">
        <v>41</v>
      </c>
      <c r="B26" s="45">
        <f>B27+B28+B29+B30+B31+B32</f>
        <v>628904393</v>
      </c>
      <c r="C26" s="45">
        <f>C27+C28+C29+C30+C31+C32</f>
        <v>552630993</v>
      </c>
      <c r="D26" s="45">
        <f>D27+D28+D29+D30+D31+D32</f>
        <v>565983193</v>
      </c>
      <c r="E26" s="45">
        <f t="shared" ref="E26" si="4">D26-C26</f>
        <v>13352200</v>
      </c>
      <c r="F26" s="50">
        <f t="shared" si="3"/>
        <v>89.995108843197414</v>
      </c>
      <c r="G26" s="50">
        <f t="shared" si="1"/>
        <v>102.41611494272453</v>
      </c>
    </row>
    <row r="27" spans="1:7" s="9" customFormat="1" ht="117" customHeight="1" x14ac:dyDescent="0.2">
      <c r="A27" s="34" t="s">
        <v>46</v>
      </c>
      <c r="B27" s="44">
        <v>31103993</v>
      </c>
      <c r="C27" s="44">
        <v>15801693</v>
      </c>
      <c r="D27" s="44">
        <v>15801693</v>
      </c>
      <c r="E27" s="45"/>
      <c r="F27" s="48">
        <f t="shared" si="3"/>
        <v>50.802779565954758</v>
      </c>
      <c r="G27" s="48">
        <f t="shared" si="1"/>
        <v>100</v>
      </c>
    </row>
    <row r="28" spans="1:7" s="9" customFormat="1" ht="130.5" customHeight="1" x14ac:dyDescent="0.2">
      <c r="A28" s="34" t="s">
        <v>55</v>
      </c>
      <c r="B28" s="44">
        <v>33280000</v>
      </c>
      <c r="C28" s="44">
        <v>33280000</v>
      </c>
      <c r="D28" s="44">
        <v>46632200</v>
      </c>
      <c r="E28" s="44">
        <f t="shared" ref="E28" si="5">D28-C28</f>
        <v>13352200</v>
      </c>
      <c r="F28" s="48">
        <f t="shared" si="3"/>
        <v>140.12079326923077</v>
      </c>
      <c r="G28" s="48">
        <f t="shared" si="1"/>
        <v>140.12079326923077</v>
      </c>
    </row>
    <row r="29" spans="1:7" s="9" customFormat="1" ht="34.5" customHeight="1" x14ac:dyDescent="0.2">
      <c r="A29" s="34" t="s">
        <v>11</v>
      </c>
      <c r="B29" s="44">
        <v>518301300</v>
      </c>
      <c r="C29" s="44">
        <v>463983300</v>
      </c>
      <c r="D29" s="44">
        <v>463983300</v>
      </c>
      <c r="E29" s="44"/>
      <c r="F29" s="48">
        <f t="shared" si="3"/>
        <v>89.519995415793858</v>
      </c>
      <c r="G29" s="48">
        <f t="shared" si="1"/>
        <v>100</v>
      </c>
    </row>
    <row r="30" spans="1:7" s="9" customFormat="1" ht="50.25" customHeight="1" x14ac:dyDescent="0.2">
      <c r="A30" s="34" t="s">
        <v>37</v>
      </c>
      <c r="B30" s="44">
        <v>6270100</v>
      </c>
      <c r="C30" s="44">
        <v>3768000</v>
      </c>
      <c r="D30" s="44">
        <v>3768000</v>
      </c>
      <c r="E30" s="44"/>
      <c r="F30" s="48">
        <f t="shared" si="3"/>
        <v>60.094735331174945</v>
      </c>
      <c r="G30" s="48">
        <f t="shared" si="1"/>
        <v>100</v>
      </c>
    </row>
    <row r="31" spans="1:7" s="9" customFormat="1" ht="68.25" customHeight="1" x14ac:dyDescent="0.2">
      <c r="A31" s="34" t="s">
        <v>38</v>
      </c>
      <c r="B31" s="44">
        <v>9542000</v>
      </c>
      <c r="C31" s="44">
        <v>5391000</v>
      </c>
      <c r="D31" s="44">
        <v>5391000</v>
      </c>
      <c r="E31" s="44"/>
      <c r="F31" s="48">
        <f t="shared" ref="F31" si="6">D31/B31*100</f>
        <v>56.497589603856632</v>
      </c>
      <c r="G31" s="48">
        <f t="shared" ref="G31" si="7">D31/C31*100</f>
        <v>100</v>
      </c>
    </row>
    <row r="32" spans="1:7" s="9" customFormat="1" ht="51.75" customHeight="1" x14ac:dyDescent="0.2">
      <c r="A32" s="34" t="s">
        <v>39</v>
      </c>
      <c r="B32" s="44">
        <v>30407000</v>
      </c>
      <c r="C32" s="44">
        <v>30407000</v>
      </c>
      <c r="D32" s="44">
        <v>30407000</v>
      </c>
      <c r="E32" s="44"/>
      <c r="F32" s="48">
        <f t="shared" si="3"/>
        <v>100</v>
      </c>
      <c r="G32" s="48">
        <f t="shared" si="1"/>
        <v>100</v>
      </c>
    </row>
    <row r="33" spans="1:10" s="9" customFormat="1" ht="35.25" customHeight="1" x14ac:dyDescent="0.2">
      <c r="A33" s="33" t="s">
        <v>47</v>
      </c>
      <c r="B33" s="45">
        <v>157288</v>
      </c>
      <c r="C33" s="45">
        <v>157288</v>
      </c>
      <c r="D33" s="45">
        <v>157288</v>
      </c>
      <c r="E33" s="45"/>
      <c r="F33" s="50">
        <f t="shared" si="3"/>
        <v>100</v>
      </c>
      <c r="G33" s="50">
        <f t="shared" si="1"/>
        <v>100</v>
      </c>
    </row>
    <row r="34" spans="1:10" s="9" customFormat="1" ht="15.75" customHeight="1" x14ac:dyDescent="0.25">
      <c r="A34" s="39" t="s">
        <v>48</v>
      </c>
      <c r="B34" s="44">
        <v>157288</v>
      </c>
      <c r="C34" s="44">
        <v>157288</v>
      </c>
      <c r="D34" s="44">
        <v>157288</v>
      </c>
      <c r="E34" s="44"/>
      <c r="F34" s="48">
        <f t="shared" si="3"/>
        <v>100</v>
      </c>
      <c r="G34" s="48">
        <f t="shared" si="1"/>
        <v>100</v>
      </c>
    </row>
    <row r="35" spans="1:10" s="9" customFormat="1" ht="33.75" customHeight="1" x14ac:dyDescent="0.2">
      <c r="A35" s="33" t="s">
        <v>42</v>
      </c>
      <c r="B35" s="45">
        <f>B36+B37+B38+B39+B40</f>
        <v>90227761</v>
      </c>
      <c r="C35" s="45">
        <f>C36+C37+C38+C39+C40</f>
        <v>85304651</v>
      </c>
      <c r="D35" s="45">
        <f>D36+D37+D38+D39+D40</f>
        <v>20120168.440000001</v>
      </c>
      <c r="E35" s="45">
        <f t="shared" ref="E35" si="8">D35-C35</f>
        <v>-65184482.560000002</v>
      </c>
      <c r="F35" s="50">
        <f>D35/B35*100</f>
        <v>22.299310341968923</v>
      </c>
      <c r="G35" s="50">
        <f t="shared" si="1"/>
        <v>23.586250226848712</v>
      </c>
      <c r="I35" s="28"/>
    </row>
    <row r="36" spans="1:10" s="9" customFormat="1" ht="85.5" customHeight="1" x14ac:dyDescent="0.2">
      <c r="A36" s="34" t="s">
        <v>54</v>
      </c>
      <c r="B36" s="44">
        <v>7641000</v>
      </c>
      <c r="C36" s="44">
        <v>7641000</v>
      </c>
      <c r="D36" s="44">
        <v>7641000</v>
      </c>
      <c r="E36" s="44"/>
      <c r="F36" s="48">
        <f t="shared" ref="F36" si="9">D36/B36*100</f>
        <v>100</v>
      </c>
      <c r="G36" s="48">
        <f t="shared" ref="G36" si="10">D36/C36*100</f>
        <v>100</v>
      </c>
      <c r="I36" s="28"/>
    </row>
    <row r="37" spans="1:10" s="9" customFormat="1" ht="354" customHeight="1" x14ac:dyDescent="0.2">
      <c r="A37" s="34" t="s">
        <v>62</v>
      </c>
      <c r="B37" s="44">
        <v>62754873</v>
      </c>
      <c r="C37" s="44">
        <v>62754873</v>
      </c>
      <c r="D37" s="44"/>
      <c r="E37" s="44"/>
      <c r="F37" s="48"/>
      <c r="G37" s="48"/>
      <c r="I37" s="28"/>
    </row>
    <row r="38" spans="1:10" s="9" customFormat="1" ht="51" customHeight="1" x14ac:dyDescent="0.2">
      <c r="A38" s="34" t="s">
        <v>24</v>
      </c>
      <c r="B38" s="44">
        <v>8953164</v>
      </c>
      <c r="C38" s="44">
        <v>8018173</v>
      </c>
      <c r="D38" s="44">
        <v>8018173</v>
      </c>
      <c r="E38" s="44"/>
      <c r="F38" s="48">
        <f t="shared" si="3"/>
        <v>89.556865036762417</v>
      </c>
      <c r="G38" s="48">
        <f t="shared" si="1"/>
        <v>100</v>
      </c>
    </row>
    <row r="39" spans="1:10" s="9" customFormat="1" ht="18.75" customHeight="1" x14ac:dyDescent="0.2">
      <c r="A39" s="34" t="s">
        <v>25</v>
      </c>
      <c r="B39" s="44">
        <v>7252674</v>
      </c>
      <c r="C39" s="44">
        <v>4123981</v>
      </c>
      <c r="D39" s="44">
        <v>3729972.66</v>
      </c>
      <c r="E39" s="44">
        <f t="shared" ref="E39:E40" si="11">D39-C39</f>
        <v>-394008.33999999985</v>
      </c>
      <c r="F39" s="48">
        <f t="shared" si="3"/>
        <v>51.428930350378351</v>
      </c>
      <c r="G39" s="48">
        <f t="shared" si="1"/>
        <v>90.445922520011607</v>
      </c>
    </row>
    <row r="40" spans="1:10" s="9" customFormat="1" ht="108.75" customHeight="1" x14ac:dyDescent="0.2">
      <c r="A40" s="34" t="s">
        <v>44</v>
      </c>
      <c r="B40" s="44">
        <v>3626050</v>
      </c>
      <c r="C40" s="44">
        <v>2766624</v>
      </c>
      <c r="D40" s="44">
        <v>731022.78</v>
      </c>
      <c r="E40" s="44">
        <f t="shared" si="11"/>
        <v>-2035601.22</v>
      </c>
      <c r="F40" s="48">
        <f t="shared" si="3"/>
        <v>20.160306118227826</v>
      </c>
      <c r="G40" s="48">
        <f t="shared" si="1"/>
        <v>26.422917606440201</v>
      </c>
    </row>
    <row r="41" spans="1:10" s="41" customFormat="1" ht="17.25" customHeight="1" x14ac:dyDescent="0.2">
      <c r="A41" s="40" t="s">
        <v>12</v>
      </c>
      <c r="B41" s="45">
        <f>B21+B22</f>
        <v>5644389242</v>
      </c>
      <c r="C41" s="45">
        <f>C21+C22</f>
        <v>3307164632</v>
      </c>
      <c r="D41" s="45">
        <f>D21+D22</f>
        <v>3224880454.5500002</v>
      </c>
      <c r="E41" s="45">
        <f>D41-C41</f>
        <v>-82284177.449999809</v>
      </c>
      <c r="F41" s="50">
        <f t="shared" si="3"/>
        <v>57.134267611340618</v>
      </c>
      <c r="G41" s="50">
        <f t="shared" si="1"/>
        <v>97.511941901717819</v>
      </c>
    </row>
    <row r="42" spans="1:10" s="9" customFormat="1" ht="18" customHeight="1" x14ac:dyDescent="0.2">
      <c r="A42" s="42" t="s">
        <v>13</v>
      </c>
      <c r="B42" s="44"/>
      <c r="C42" s="44"/>
      <c r="D42" s="44"/>
      <c r="E42" s="44"/>
      <c r="F42" s="48"/>
      <c r="G42" s="48"/>
    </row>
    <row r="43" spans="1:10" s="5" customFormat="1" ht="19.5" customHeight="1" x14ac:dyDescent="0.2">
      <c r="A43" s="29" t="s">
        <v>6</v>
      </c>
      <c r="B43" s="44">
        <v>863000</v>
      </c>
      <c r="C43" s="44">
        <v>482200</v>
      </c>
      <c r="D43" s="44">
        <v>569298.81999999995</v>
      </c>
      <c r="E43" s="44">
        <f>D43-C43</f>
        <v>87098.819999999949</v>
      </c>
      <c r="F43" s="48">
        <f t="shared" ref="F43" si="12">D43/B43*100</f>
        <v>65.96741830822711</v>
      </c>
      <c r="G43" s="48">
        <f t="shared" ref="G43" si="13">D43/C43*100</f>
        <v>118.06279966818747</v>
      </c>
    </row>
    <row r="44" spans="1:10" s="5" customFormat="1" ht="66.75" customHeight="1" x14ac:dyDescent="0.2">
      <c r="A44" s="37" t="s">
        <v>29</v>
      </c>
      <c r="B44" s="44"/>
      <c r="C44" s="44"/>
      <c r="D44" s="44">
        <v>671615.08</v>
      </c>
      <c r="E44" s="44">
        <f>D44-C44</f>
        <v>671615.08</v>
      </c>
      <c r="F44" s="48"/>
      <c r="G44" s="48"/>
    </row>
    <row r="45" spans="1:10" s="1" customFormat="1" ht="50.25" customHeight="1" x14ac:dyDescent="0.2">
      <c r="A45" s="29" t="s">
        <v>27</v>
      </c>
      <c r="B45" s="44">
        <v>36</v>
      </c>
      <c r="C45" s="44"/>
      <c r="D45" s="44"/>
      <c r="E45" s="44"/>
      <c r="F45" s="48"/>
      <c r="G45" s="48"/>
    </row>
    <row r="46" spans="1:10" s="1" customFormat="1" ht="67.5" customHeight="1" x14ac:dyDescent="0.2">
      <c r="A46" s="29" t="s">
        <v>28</v>
      </c>
      <c r="B46" s="44">
        <v>282000</v>
      </c>
      <c r="C46" s="44">
        <v>141000</v>
      </c>
      <c r="D46" s="44">
        <v>83466.2</v>
      </c>
      <c r="E46" s="44">
        <f t="shared" ref="E46:E52" si="14">D46-C46</f>
        <v>-57533.8</v>
      </c>
      <c r="F46" s="48">
        <f t="shared" ref="F46:F52" si="15">D46/B46*100</f>
        <v>29.597943262411349</v>
      </c>
      <c r="G46" s="48">
        <f t="shared" si="1"/>
        <v>59.195886524822697</v>
      </c>
      <c r="J46" s="5"/>
    </row>
    <row r="47" spans="1:10" s="1" customFormat="1" ht="35.25" customHeight="1" x14ac:dyDescent="0.2">
      <c r="A47" s="29" t="s">
        <v>30</v>
      </c>
      <c r="B47" s="44"/>
      <c r="C47" s="44"/>
      <c r="D47" s="44">
        <v>10201454.390000001</v>
      </c>
      <c r="E47" s="44">
        <f t="shared" si="14"/>
        <v>10201454.390000001</v>
      </c>
      <c r="F47" s="48"/>
      <c r="G47" s="48"/>
    </row>
    <row r="48" spans="1:10" s="1" customFormat="1" ht="51" customHeight="1" x14ac:dyDescent="0.2">
      <c r="A48" s="29" t="s">
        <v>43</v>
      </c>
      <c r="B48" s="44">
        <v>17000000</v>
      </c>
      <c r="C48" s="44"/>
      <c r="D48" s="51"/>
      <c r="E48" s="44"/>
      <c r="F48" s="48"/>
      <c r="G48" s="48"/>
    </row>
    <row r="49" spans="1:12" s="1" customFormat="1" ht="17.25" customHeight="1" x14ac:dyDescent="0.2">
      <c r="A49" s="29" t="s">
        <v>31</v>
      </c>
      <c r="B49" s="44">
        <v>700000</v>
      </c>
      <c r="C49" s="44"/>
      <c r="D49" s="44">
        <v>64275</v>
      </c>
      <c r="E49" s="44">
        <f t="shared" si="14"/>
        <v>64275</v>
      </c>
      <c r="F49" s="48">
        <f t="shared" si="15"/>
        <v>9.1821428571428569</v>
      </c>
      <c r="G49" s="48"/>
    </row>
    <row r="50" spans="1:12" s="38" customFormat="1" ht="17.45" customHeight="1" x14ac:dyDescent="0.2">
      <c r="A50" s="36" t="s">
        <v>53</v>
      </c>
      <c r="B50" s="45">
        <f>SUM(B43:B49)</f>
        <v>18845036</v>
      </c>
      <c r="C50" s="45">
        <f>SUM(C43:C49)</f>
        <v>623200</v>
      </c>
      <c r="D50" s="45">
        <f>SUM(D43:D49)</f>
        <v>11590109.49</v>
      </c>
      <c r="E50" s="45">
        <f t="shared" si="14"/>
        <v>10966909.49</v>
      </c>
      <c r="F50" s="50">
        <f t="shared" si="15"/>
        <v>61.50218810937799</v>
      </c>
      <c r="G50" s="50" t="s">
        <v>63</v>
      </c>
    </row>
    <row r="51" spans="1:12" s="10" customFormat="1" ht="17.45" customHeight="1" x14ac:dyDescent="0.2">
      <c r="A51" s="32" t="s">
        <v>23</v>
      </c>
      <c r="B51" s="45">
        <f>B52+B53</f>
        <v>16992344</v>
      </c>
      <c r="C51" s="45">
        <f>C52+C53</f>
        <v>16992344</v>
      </c>
      <c r="D51" s="45">
        <f>D52+D53</f>
        <v>11903612.609999999</v>
      </c>
      <c r="E51" s="45">
        <f t="shared" si="14"/>
        <v>-5088731.3900000006</v>
      </c>
      <c r="F51" s="50">
        <f t="shared" si="15"/>
        <v>70.052799131185196</v>
      </c>
      <c r="G51" s="50">
        <f t="shared" si="1"/>
        <v>70.052799131185196</v>
      </c>
    </row>
    <row r="52" spans="1:12" s="10" customFormat="1" ht="86.25" customHeight="1" x14ac:dyDescent="0.2">
      <c r="A52" s="37" t="s">
        <v>49</v>
      </c>
      <c r="B52" s="44">
        <v>10152800</v>
      </c>
      <c r="C52" s="44">
        <v>10152800</v>
      </c>
      <c r="D52" s="44">
        <v>5064068.6100000003</v>
      </c>
      <c r="E52" s="44">
        <f t="shared" si="14"/>
        <v>-5088731.3899999997</v>
      </c>
      <c r="F52" s="48">
        <f t="shared" si="15"/>
        <v>49.87854197856749</v>
      </c>
      <c r="G52" s="48">
        <f t="shared" ref="G52" si="16">D52/C52*100</f>
        <v>49.87854197856749</v>
      </c>
    </row>
    <row r="53" spans="1:12" s="10" customFormat="1" ht="51.75" customHeight="1" x14ac:dyDescent="0.2">
      <c r="A53" s="37" t="s">
        <v>50</v>
      </c>
      <c r="B53" s="44">
        <v>6839544</v>
      </c>
      <c r="C53" s="44">
        <v>6839544</v>
      </c>
      <c r="D53" s="44">
        <v>6839544</v>
      </c>
      <c r="E53" s="45"/>
      <c r="F53" s="48">
        <f t="shared" ref="F53:F54" si="17">D53/B53*100</f>
        <v>100</v>
      </c>
      <c r="G53" s="48">
        <f t="shared" si="1"/>
        <v>100</v>
      </c>
    </row>
    <row r="54" spans="1:12" s="10" customFormat="1" ht="17.45" customHeight="1" x14ac:dyDescent="0.2">
      <c r="A54" s="42" t="s">
        <v>32</v>
      </c>
      <c r="B54" s="45">
        <f>B50+B51</f>
        <v>35837380</v>
      </c>
      <c r="C54" s="45">
        <f>C50+C51</f>
        <v>17615544</v>
      </c>
      <c r="D54" s="45">
        <f>D50+D51</f>
        <v>23493722.100000001</v>
      </c>
      <c r="E54" s="45">
        <f t="shared" ref="E54:E55" si="18">D54-C54</f>
        <v>5878178.1000000015</v>
      </c>
      <c r="F54" s="50">
        <f t="shared" si="17"/>
        <v>65.556472320242165</v>
      </c>
      <c r="G54" s="50">
        <f t="shared" si="1"/>
        <v>133.36926807369673</v>
      </c>
    </row>
    <row r="55" spans="1:12" s="41" customFormat="1" ht="18" customHeight="1" x14ac:dyDescent="0.2">
      <c r="A55" s="43" t="s">
        <v>14</v>
      </c>
      <c r="B55" s="45">
        <f>B41+B54</f>
        <v>5680226622</v>
      </c>
      <c r="C55" s="45">
        <f>C41+C54</f>
        <v>3324780176</v>
      </c>
      <c r="D55" s="45">
        <f>D41+D54</f>
        <v>3248374176.6500001</v>
      </c>
      <c r="E55" s="45">
        <f t="shared" si="18"/>
        <v>-76405999.349999905</v>
      </c>
      <c r="F55" s="50">
        <f t="shared" si="3"/>
        <v>57.18740453186799</v>
      </c>
      <c r="G55" s="50">
        <f>D55/C55*100</f>
        <v>97.701923275964575</v>
      </c>
    </row>
    <row r="56" spans="1:12" ht="14.25" x14ac:dyDescent="0.2">
      <c r="F56" s="7"/>
      <c r="G56" s="8"/>
      <c r="L56" s="10"/>
    </row>
    <row r="57" spans="1:12" ht="14.25" x14ac:dyDescent="0.2">
      <c r="A57" s="2"/>
      <c r="B57" s="6"/>
      <c r="C57" s="6"/>
      <c r="D57" s="6"/>
      <c r="F57" s="7"/>
      <c r="G57" s="8"/>
    </row>
    <row r="58" spans="1:12" x14ac:dyDescent="0.2">
      <c r="B58" s="3"/>
      <c r="C58" s="3"/>
    </row>
    <row r="59" spans="1:12" x14ac:dyDescent="0.2">
      <c r="B59" s="3"/>
      <c r="C59" s="3"/>
      <c r="F59" s="3"/>
      <c r="G59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2025-06-02T11:20:04Z</cp:lastPrinted>
  <dcterms:created xsi:type="dcterms:W3CDTF">2004-07-02T06:40:36Z</dcterms:created>
  <dcterms:modified xsi:type="dcterms:W3CDTF">2025-07-01T13:35:27Z</dcterms:modified>
</cp:coreProperties>
</file>