
<file path=[Content_Types].xml><?xml version="1.0" encoding="utf-8"?>
<Types xmlns="http://schemas.openxmlformats.org/package/2006/content-types">
  <Override PartName="/xl/revisions/revisionLog139111.xml" ContentType="application/vnd.openxmlformats-officedocument.spreadsheetml.revisionLog+xml"/>
  <Override PartName="/xl/revisions/revisionLog1103.xml" ContentType="application/vnd.openxmlformats-officedocument.spreadsheetml.revisionLog+xml"/>
  <Override PartName="/xl/revisions/revisionLog1481.xml" ContentType="application/vnd.openxmlformats-officedocument.spreadsheetml.revisionLog+xml"/>
  <Override PartName="/xl/revisions/revisionLog11911.xml" ContentType="application/vnd.openxmlformats-officedocument.spreadsheetml.revisionLog+xml"/>
  <Override PartName="/xl/styles.xml" ContentType="application/vnd.openxmlformats-officedocument.spreadsheetml.styles+xml"/>
  <Override PartName="/xl/revisions/revisionLog121131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52111.xml" ContentType="application/vnd.openxmlformats-officedocument.spreadsheetml.revisionLog+xml"/>
  <Override PartName="/xl/revisions/revisionLog130111.xml" ContentType="application/vnd.openxmlformats-officedocument.spreadsheetml.revisionLog+xml"/>
  <Override PartName="/xl/revisions/revisionLog1273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40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215.xml" ContentType="application/vnd.openxmlformats-officedocument.spreadsheetml.revisionLog+xml"/>
  <Override PartName="/xl/revisions/revisionLog1342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13111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8113.xml" ContentType="application/vnd.openxmlformats-officedocument.spreadsheetml.revisionLog+xml"/>
  <Override PartName="/xl/revisions/revisionLog1252111.xml" ContentType="application/vnd.openxmlformats-officedocument.spreadsheetml.revisionLog+xml"/>
  <Override PartName="/xl/revisions/revisionLog122211111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3111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3012111.xml" ContentType="application/vnd.openxmlformats-officedocument.spreadsheetml.revisionLog+xml"/>
  <Override PartName="/xl/revisions/revisionLog12221111.xml" ContentType="application/vnd.openxmlformats-officedocument.spreadsheetml.revisionLog+xml"/>
  <Override PartName="/xl/revisions/revisionLog11312.xml" ContentType="application/vnd.openxmlformats-officedocument.spreadsheetml.revisionLog+xml"/>
  <Override PartName="/xl/revisions/revisionLog12521111111.xml" ContentType="application/vnd.openxmlformats-officedocument.spreadsheetml.revisionLog+xml"/>
  <Override PartName="/xl/revisions/revisionLog1233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16111.xml" ContentType="application/vnd.openxmlformats-officedocument.spreadsheetml.revisionLog+xml"/>
  <Override PartName="/xl/revisions/revisionLog1341.xml" ContentType="application/vnd.openxmlformats-officedocument.spreadsheetml.revisionLog+xml"/>
  <Override PartName="/xl/revisions/revisionLog117111112.xml" ContentType="application/vnd.openxmlformats-officedocument.spreadsheetml.revisionLog+xml"/>
  <Override PartName="/xl/revisions/revisionLog123212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143111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2101.xml" ContentType="application/vnd.openxmlformats-officedocument.spreadsheetml.revisionLog+xml"/>
  <Override PartName="/xl/revisions/revisionLog121311.xml" ContentType="application/vnd.openxmlformats-officedocument.spreadsheetml.revisionLog+xml"/>
  <Override PartName="/xl/revisions/revisionLog1313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331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10121.xml" ContentType="application/vnd.openxmlformats-officedocument.spreadsheetml.revisionLog+xml"/>
  <Override PartName="/xl/revisions/revisionLog1292.xml" ContentType="application/vnd.openxmlformats-officedocument.spreadsheetml.revisionLog+xml"/>
  <Override PartName="/xl/revisions/revisionLog12421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273111.xml" ContentType="application/vnd.openxmlformats-officedocument.spreadsheetml.revisionLog+xml"/>
  <Override PartName="/xl/revisions/revisionLog1281.xml" ContentType="application/vnd.openxmlformats-officedocument.spreadsheetml.revisionLog+xml"/>
  <Override PartName="/docProps/app.xml" ContentType="application/vnd.openxmlformats-officedocument.extended-properties+xml"/>
  <Override PartName="/xl/revisions/revisionLog11431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3221.xml" ContentType="application/vnd.openxmlformats-officedocument.spreadsheetml.revisionLog+xml"/>
  <Override PartName="/xl/revisions/revisionLog1441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011.xml" ContentType="application/vnd.openxmlformats-officedocument.spreadsheetml.revisionLog+xml"/>
  <Override PartName="/xl/revisions/revisionLog119211.xml" ContentType="application/vnd.openxmlformats-officedocument.spreadsheetml.revisionLog+xml"/>
  <Override PartName="/xl/revisions/revisionLog1171111.xml" ContentType="application/vnd.openxmlformats-officedocument.spreadsheetml.revisionLog+xml"/>
  <Override PartName="/xl/revisions/revisionLog12522.xml" ContentType="application/vnd.openxmlformats-officedocument.spreadsheetml.revisionLog+xml"/>
  <Override PartName="/xl/revisions/revisionLog11931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32211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222111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1252111111.xml" ContentType="application/vnd.openxmlformats-officedocument.spreadsheetml.revisionLog+xml"/>
  <Override PartName="/xl/revisions/revisionLog110211.xml" ContentType="application/vnd.openxmlformats-officedocument.spreadsheetml.revisionLog+xml"/>
  <Override PartName="/xl/revisions/revisionLog132211.xml" ContentType="application/vnd.openxmlformats-officedocument.spreadsheetml.revisionLog+xml"/>
  <Override PartName="/xl/revisions/revisionLog15212.xml" ContentType="application/vnd.openxmlformats-officedocument.spreadsheetml.revisionLog+xml"/>
  <Override PartName="/xl/revisions/revisionLog1313.xml" ContentType="application/vnd.openxmlformats-officedocument.spreadsheetml.revisionLog+xml"/>
  <Override PartName="/xl/revisions/revisionLog11112.xml" ContentType="application/vnd.openxmlformats-officedocument.spreadsheetml.revisionLog+xml"/>
  <Override PartName="/xl/revisions/revisionLog1142111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2131.xml" ContentType="application/vnd.openxmlformats-officedocument.spreadsheetml.revisionLog+xml"/>
  <Override PartName="/xl/revisions/revisionLog1302.xml" ContentType="application/vnd.openxmlformats-officedocument.spreadsheetml.revisionLog+xml"/>
  <Override PartName="/xl/revisions/revisionLog148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25211.xml" ContentType="application/vnd.openxmlformats-officedocument.spreadsheetml.revisionLog+xml"/>
  <Override PartName="/xl/revisions/revisionLog172111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292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46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5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2111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712.xml" ContentType="application/vnd.openxmlformats-officedocument.spreadsheetml.revisionLog+xml"/>
  <Override PartName="/xl/revisions/revisionLog1712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192111.xml" ContentType="application/vnd.openxmlformats-officedocument.spreadsheetml.revisionLog+xml"/>
  <Override PartName="/xl/revisions/revisionLog14212.xml" ContentType="application/vnd.openxmlformats-officedocument.spreadsheetml.revisionLog+xml"/>
  <Override PartName="/xl/revisions/revisionLog131211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3021.xml" ContentType="application/vnd.openxmlformats-officedocument.spreadsheetml.revisionLog+xml"/>
  <Override PartName="/xl/revisions/revisionLog111213.xml" ContentType="application/vnd.openxmlformats-officedocument.spreadsheetml.revisionLog+xml"/>
  <Override PartName="/xl/revisions/revisionLog12322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1711111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13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332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921111.xml" ContentType="application/vnd.openxmlformats-officedocument.spreadsheetml.revisionLog+xml"/>
  <Override PartName="/xl/revisions/revisionLog125211111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38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7211.xml" ContentType="application/vnd.openxmlformats-officedocument.spreadsheetml.revisionLog+xml"/>
  <Override PartName="/xl/revisions/revisionLog1142111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112111.xml" ContentType="application/vnd.openxmlformats-officedocument.spreadsheetml.revisionLog+xml"/>
  <Override PartName="/xl/revisions/revisionLog1242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30121.xml" ContentType="application/vnd.openxmlformats-officedocument.spreadsheetml.revisionLog+xml"/>
  <Override PartName="/xl/revisions/revisionLog125211111111.xml" ContentType="application/vnd.openxmlformats-officedocument.spreadsheetml.revisionLog+xml"/>
  <Override PartName="/xl/revisions/revisionLog149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10112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322111.xml" ContentType="application/vnd.openxmlformats-officedocument.spreadsheetml.revisionLog+xml"/>
  <Override PartName="/xl/revisions/revisionLog14611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214.xml" ContentType="application/vnd.openxmlformats-officedocument.spreadsheetml.revisionLog+xml"/>
  <Override PartName="/xl/revisions/revisionLog122211111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013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30211.xml" ContentType="application/vnd.openxmlformats-officedocument.spreadsheetml.revisionLog+xml"/>
  <Override PartName="/xl/revisions/revisionLog1811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27311.xml" ContentType="application/vnd.openxmlformats-officedocument.spreadsheetml.revisionLog+xml"/>
  <Override PartName="/xl/revisions/revisionLog1501.xml" ContentType="application/vnd.openxmlformats-officedocument.spreadsheetml.revisionLog+xml"/>
  <Override PartName="/xl/revisions/revisionLog1222111111.xml" ContentType="application/vnd.openxmlformats-officedocument.spreadsheetml.revisionLog+xml"/>
  <Override PartName="/xl/revisions/revisionLog1171111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304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1612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143.xml" ContentType="application/vnd.openxmlformats-officedocument.spreadsheetml.revisionLog+xml"/>
  <Override PartName="/xl/revisions/revisionLog114312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232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3611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1412.xml" ContentType="application/vnd.openxmlformats-officedocument.spreadsheetml.revisionLog+xml"/>
  <Override PartName="/xl/revisions/revisionLog129211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11311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143111111.xml" ContentType="application/vnd.openxmlformats-officedocument.spreadsheetml.revisionLog+xml"/>
  <Override PartName="/xl/revisions/revisionLog1441.xml" ContentType="application/vnd.openxmlformats-officedocument.spreadsheetml.revisionLog+xml"/>
  <Override PartName="/xl/revisions/revisionLog11013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233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11311111.xml" ContentType="application/vnd.openxmlformats-officedocument.spreadsheetml.revisionLog+xml"/>
  <Override PartName="/xl/revisions/revisionLog114311111.xml" ContentType="application/vnd.openxmlformats-officedocument.spreadsheetml.revisionLog+xml"/>
  <Override PartName="/xl/revisions/revisionLog14411.xml" ContentType="application/vnd.openxmlformats-officedocument.spreadsheetml.revisionLog+xml"/>
  <Override PartName="/xl/revisions/revisionLog1241111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252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3012.xml" ContentType="application/vnd.openxmlformats-officedocument.spreadsheetml.revisionLog+xml"/>
  <Override PartName="/xl/revisions/revisionLog1381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1614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22211.xml" ContentType="application/vnd.openxmlformats-officedocument.spreadsheetml.revisionLog+xml"/>
  <Override PartName="/xl/revisions/revisionLog1312.xml" ContentType="application/vnd.openxmlformats-officedocument.spreadsheetml.revisionLog+xml"/>
  <Override PartName="/xl/revisions/revisionLog1173.xml" ContentType="application/vnd.openxmlformats-officedocument.spreadsheetml.revisionLog+xml"/>
  <Override PartName="/xl/revisions/revisionLog11122.xml" ContentType="application/vnd.openxmlformats-officedocument.spreadsheetml.revisionLog+xml"/>
  <Override PartName="/xl/revisions/revisionLog11431112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3321.xml" ContentType="application/vnd.openxmlformats-officedocument.spreadsheetml.revisionLog+xml"/>
  <Override PartName="/xl/revisions/revisionLog1193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04.xml" ContentType="application/vnd.openxmlformats-officedocument.spreadsheetml.revisionLog+xml"/>
  <Override PartName="/xl/revisions/revisionLog11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431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40111.xml" ContentType="application/vnd.openxmlformats-officedocument.spreadsheetml.revisionLog+xml"/>
  <Override PartName="/xl/revisions/revisionLog1471.xml" ContentType="application/vnd.openxmlformats-officedocument.spreadsheetml.revisionLog+xml"/>
  <Override PartName="/xl/revisions/revisionLog12522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52112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2712.xml" ContentType="application/vnd.openxmlformats-officedocument.spreadsheetml.revisionLog+xml"/>
  <Override PartName="/xl/revisions/revisionLog1252112.xml" ContentType="application/vnd.openxmlformats-officedocument.spreadsheetml.revisionLog+xml"/>
  <Override PartName="/xl/workbook.xml" ContentType="application/vnd.openxmlformats-officedocument.spreadsheetml.sheet.main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5311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Log14911.xml" ContentType="application/vnd.openxmlformats-officedocument.spreadsheetml.revisionLog+xml"/>
  <Override PartName="/xl/revisions/revisionLog125211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273111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11212.xml" ContentType="application/vnd.openxmlformats-officedocument.spreadsheetml.revisionLog+xml"/>
  <Override PartName="/xl/revisions/revisionLog1342.xml" ContentType="application/vnd.openxmlformats-officedocument.spreadsheetml.revisionLog+xml"/>
  <Override PartName="/xl/revisions/revisionLog1421111.xml" ContentType="application/vnd.openxmlformats-officedocument.spreadsheetml.revisionLog+xml"/>
  <Override PartName="/xl/revisions/revisionLog13012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131111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16112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48111.xml" ContentType="application/vnd.openxmlformats-officedocument.spreadsheetml.revisionLog+xml"/>
  <Override PartName="/xl/revisions/revisionLog11141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2113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121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1931.xml" ContentType="application/vnd.openxmlformats-officedocument.spreadsheetml.revisionLog+xml"/>
  <Override PartName="/xl/theme/theme1.xml" ContentType="application/vnd.openxmlformats-officedocument.theme+xml"/>
  <Override PartName="/xl/revisions/revisionLog116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2411.xml" ContentType="application/vnd.openxmlformats-officedocument.spreadsheetml.revisionLog+xml"/>
  <Default Extension="rels" ContentType="application/vnd.openxmlformats-package.relationships+xml"/>
  <Override PartName="/xl/revisions/revisionLog152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731.xml" ContentType="application/vnd.openxmlformats-officedocument.spreadsheetml.revisionLog+xml"/>
  <Override PartName="/xl/revisions/revisionLog13911.xml" ContentType="application/vnd.openxmlformats-officedocument.spreadsheetml.revisionLog+xml"/>
  <Override PartName="/xl/revisions/revisionLog15112.xml" ContentType="application/vnd.openxmlformats-officedocument.spreadsheetml.revisionLog+xml"/>
  <Override PartName="/xl/revisions/revisionLog171211.xml" ContentType="application/vnd.openxmlformats-officedocument.spreadsheetml.revisionLog+xml"/>
  <Override PartName="/xl/revisions/revisionLog12731111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213.xml" ContentType="application/vnd.openxmlformats-officedocument.spreadsheetml.revisionLog+xml"/>
  <Override PartName="/xl/revisions/revisionLog129211.xml" ContentType="application/vnd.openxmlformats-officedocument.spreadsheetml.revisionLog+xml"/>
  <Override PartName="/xl/revisions/revisionLog11431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23211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1271211.xml" ContentType="application/vnd.openxmlformats-officedocument.spreadsheetml.revisionLog+xml"/>
  <Override PartName="/xl/revisions/revisionLog14711.xml" ContentType="application/vnd.openxmlformats-officedocument.spreadsheetml.revisionLog+xml"/>
  <Override PartName="/xl/revisions/revisionLog1522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17311.xml" ContentType="application/vnd.openxmlformats-officedocument.spreadsheetml.revisionLog+xml"/>
  <Override PartName="/xl/revisions/revisionLog14011.xml" ContentType="application/vnd.openxmlformats-officedocument.spreadsheetml.revisionLog+xml"/>
  <Override PartName="/xl/revisions/revisionLog1303.xml" ContentType="application/vnd.openxmlformats-officedocument.spreadsheetml.revisionLog+xml"/>
  <Override PartName="/xl/revisions/revisionLog147111.xml" ContentType="application/vnd.openxmlformats-officedocument.spreadsheetml.revisionLog+xml"/>
  <Override PartName="/xl/revisions/revisionLog11613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8211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2922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51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173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81111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3711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2531.xml" ContentType="application/vnd.openxmlformats-officedocument.spreadsheetml.revisionLog+xml"/>
  <Override PartName="/xl/revisions/revisionLog111411.xml" ContentType="application/vnd.openxmlformats-officedocument.spreadsheetml.revisionLog+xml"/>
  <Override PartName="/xl/revisions/revisionLog139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210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46111.xml" ContentType="application/vnd.openxmlformats-officedocument.spreadsheetml.revisionLog+xml"/>
  <Override PartName="/xl/revisions/revisionLog1232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27121.xml" ContentType="application/vnd.openxmlformats-officedocument.spreadsheetml.revisionLog+xml"/>
  <Override PartName="/xl/revisions/revisionLog1322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4511.xml" ContentType="application/vnd.openxmlformats-officedocument.spreadsheetml.revisionLog+xml"/>
  <Override PartName="/xl/revisions/revisionLog11613.xml" ContentType="application/vnd.openxmlformats-officedocument.spreadsheetml.revisionLog+xml"/>
  <Override PartName="/xl/revisions/revisionLog1231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1711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14.xml" ContentType="application/vnd.openxmlformats-officedocument.spreadsheetml.revisionLog+xml"/>
  <Override PartName="/xl/revisions/revisionLog1143111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61211.xml" ContentType="application/vnd.openxmlformats-officedocument.spreadsheetml.revisionLog+xml"/>
  <Override PartName="/xl/revisions/revisionLog11922.xml" ContentType="application/vnd.openxmlformats-officedocument.spreadsheetml.revisionLog+xml"/>
  <Override PartName="/xl/revisions/revisionLog11121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0" windowHeight="13170"/>
  </bookViews>
  <sheets>
    <sheet name="общее" sheetId="1" r:id="rId1"/>
    <sheet name="Лист1" sheetId="2" state="hidden" r:id="rId2"/>
  </sheets>
  <definedNames>
    <definedName name="_xlnm._FilterDatabase" localSheetId="0" hidden="1">общее!$A$6:$J$384</definedName>
    <definedName name="Z_027FE178_1172_4222_AF5C_23D964AF488A_.wvu.FilterData" localSheetId="0" hidden="1">общее!$A$4:$J$6</definedName>
    <definedName name="Z_0344C8F5_CCC1_4DA4_B4BA_9CEFB0A093F3_.wvu.FilterData" localSheetId="0" hidden="1">общее!$A$6:$J$349</definedName>
    <definedName name="Z_0419BBFE_F3CF_4518_8D24_82FEA8B7DDD6_.wvu.FilterData" localSheetId="0" hidden="1">общее!$A$6:$J$527</definedName>
    <definedName name="Z_06B1F1AE_9936_453D_B440_89FD7733A859_.wvu.FilterData" localSheetId="0" hidden="1">общее!$A$6:$J$425</definedName>
    <definedName name="Z_06B33669_D909_4CD8_806F_33C009B9DF0A_.wvu.FilterData" localSheetId="0" hidden="1">общее!$A$6:$J$349</definedName>
    <definedName name="Z_08491732_1BAF_49CD_8956_D3E9C2B85304_.wvu.FilterData" localSheetId="0" hidden="1">общее!$A$6:$J$349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C71E80D_0254_4693_A8EC_34A4BD1A6F73_.wvu.FilterData" localSheetId="0" hidden="1">общее!$A$4:$J$6</definedName>
    <definedName name="Z_0CBA335B_0DD8_471B_913E_91954D8A7DE8_.wvu.FilterData" localSheetId="0" hidden="1">общее!$A$6:$J$349</definedName>
    <definedName name="Z_0CBA335B_0DD8_471B_913E_91954D8A7DE8_.wvu.Rows" localSheetId="0" hidden="1">общее!#REF!</definedName>
    <definedName name="Z_0EDC1FFF_2611_4DAC_98A8_22EC25025967_.wvu.FilterData" localSheetId="0" hidden="1">общее!$A$6:$J$425</definedName>
    <definedName name="Z_0F954C44_2E2C_4880_A030_4864EA711FE0_.wvu.FilterData" localSheetId="0" hidden="1">общее!$A$6:$J$527</definedName>
    <definedName name="Z_16D4F077_2EAE_4B98_A742_A1CD9A7B633C_.wvu.FilterData" localSheetId="0" hidden="1">общее!$A$6:$J$425</definedName>
    <definedName name="Z_1748D69A_4DB3_487A_8AD7_C0B3B71D3FB6_.wvu.FilterData" localSheetId="0" hidden="1">общее!$A$4:$J$6</definedName>
    <definedName name="Z_1862B7E4_4060_4370_88AF_4829C34881B7_.wvu.FilterData" localSheetId="0" hidden="1">общее!$A$6:$J$527</definedName>
    <definedName name="Z_1BA267BF_F5D4_4EB6_B077_27E074A28B2C_.wvu.FilterData" localSheetId="0" hidden="1">общее!$A$6:$J$527</definedName>
    <definedName name="Z_1BDFBE17_25BB_4BB9_B67F_4757B39B2D64_.wvu.FilterData" localSheetId="0" hidden="1">общее!$A$6:$J$349</definedName>
    <definedName name="Z_1E3BB7AF_B756_4A0C_A2BE_D723B28D252A_.wvu.FilterData" localSheetId="0" hidden="1">общее!$A$6:$J$425</definedName>
    <definedName name="Z_2021983A_3D6E_4804_9038_C33FE9EA644F_.wvu.FilterData" localSheetId="0" hidden="1">общее!$A$6:$J$425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общее!$A$6:$J$425</definedName>
    <definedName name="Z_221AFC77_C97B_4D44_8163_7AA758A08BF9_.wvu.FilterData" localSheetId="0" hidden="1">общее!$A$6:$J$349</definedName>
    <definedName name="Z_221AFC77_C97B_4D44_8163_7AA758A08BF9_.wvu.PrintArea" localSheetId="0" hidden="1">общее!$A$1:$J$282</definedName>
    <definedName name="Z_221AFC77_C97B_4D44_8163_7AA758A08BF9_.wvu.PrintTitles" localSheetId="0" hidden="1">общее!$6:$6</definedName>
    <definedName name="Z_23143807_1CCE_467D_8F79_FB088A4A08A4_.wvu.FilterData" localSheetId="0" hidden="1">общее!$A$6:$J$527</definedName>
    <definedName name="Z_24F3E475_1A82_464A_A2B9_6272C75DE965_.wvu.FilterData" localSheetId="0" hidden="1">общее!$A$6:$J$527</definedName>
    <definedName name="Z_2627E621_2724_4458_A97A_DA4867CC78C7_.wvu.FilterData" localSheetId="0" hidden="1">общее!$A$6:$J$349</definedName>
    <definedName name="Z_26302507_6225_4D5F_830E_9C0EA681B1F9_.wvu.FilterData" localSheetId="0" hidden="1">общее!$A$6:$J$527</definedName>
    <definedName name="Z_2A0A5548_2EEF_4469_A03C_FA481083CE33_.wvu.FilterData" localSheetId="0" hidden="1">общее!$A$6:$J$425</definedName>
    <definedName name="Z_2A4C0749_63B0_4D48_8771_593E99B870CF_.wvu.FilterData" localSheetId="0" hidden="1">общее!$A$6:$J$425</definedName>
    <definedName name="Z_2A873CA7_D1CE_4F50_B607_3E6930776CDE_.wvu.FilterData" localSheetId="0" hidden="1">общее!$A$6:$J$349</definedName>
    <definedName name="Z_2C16AC7D_1F05_4386_90A0_A2DA4836DDE1_.wvu.FilterData" localSheetId="0" hidden="1">общее!$A$6:$J$349</definedName>
    <definedName name="Z_2C18B72E_FABC_405E_9989_871873679CB9_.wvu.FilterData" localSheetId="0" hidden="1">общее!$A$6:$J$527</definedName>
    <definedName name="Z_2D1F835C_2905_49B2_ACB0_6B5DC39ABF77_.wvu.FilterData" localSheetId="0" hidden="1">общее!$A$6:$J$527</definedName>
    <definedName name="Z_2DB33E37_AA0F_4B4B_B7C9_A11BA792B878_.wvu.FilterData" localSheetId="0" hidden="1">общее!$A$4:$J$6</definedName>
    <definedName name="Z_3054E370_5DE4_4F07_9AEC_8E1396CAD8D6_.wvu.FilterData" localSheetId="0" hidden="1">общее!$A$6:$J$425</definedName>
    <definedName name="Z_30EAEA67_9656_4874_9B82_0AE83C45AB26_.wvu.FilterData" localSheetId="0" hidden="1">общее!$A$6:$J$425</definedName>
    <definedName name="Z_315252D1_A60E_4446_B1ED_7AE241C4BB71_.wvu.FilterData" localSheetId="0" hidden="1">общее!$A$6:$J$425</definedName>
    <definedName name="Z_322077ED_714E_4730_9121_953073B8C43F_.wvu.FilterData" localSheetId="0" hidden="1">общее!$A$6:$J$292</definedName>
    <definedName name="Z_33313D92_ACCC_472C_8066_C92558BED64F_.wvu.FilterData" localSheetId="0" hidden="1">общее!$A$6:$J$425</definedName>
    <definedName name="Z_33FCD28F_F474_4478_8228_BBE6129DFD33_.wvu.FilterData" localSheetId="0" hidden="1">общее!$A$6:$J$425</definedName>
    <definedName name="Z_36602011_6F80_4B7E_9881_FDB5866DE132_.wvu.FilterData" localSheetId="0" hidden="1">общее!$A$6:$J$527</definedName>
    <definedName name="Z_3824CD03_2F75_4531_8348_997F8B6518CE_.wvu.FilterData" localSheetId="0" hidden="1">общее!$A$6:$J$349</definedName>
    <definedName name="Z_3882A51E_FD17_4C10_93F2_F0C9B03BC730_.wvu.FilterData" localSheetId="0" hidden="1">общее!$A$6:$J$349</definedName>
    <definedName name="Z_3A3D386F_BF44_4CDF_AECB_A030233CF3BE_.wvu.FilterData" localSheetId="0" hidden="1">общее!$A$6:$J$527</definedName>
    <definedName name="Z_3B5575E9_696E_4E1F_8BBE_8483CF318052_.wvu.FilterData" localSheetId="0" hidden="1">общее!$A$4:$J$6</definedName>
    <definedName name="Z_3B5575E9_696E_4E1F_8BBE_8483CF318052_.wvu.PrintArea" localSheetId="0" hidden="1">общее!$A$1:$J$282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5DBD9A_4FF7_41D9_B6F1_F8B193423810_.wvu.FilterData" localSheetId="0" hidden="1">общее!$A$6:$J$384</definedName>
    <definedName name="Z_405DBD9A_4FF7_41D9_B6F1_F8B193423810_.wvu.PrintArea" localSheetId="0" hidden="1">общее!$A$1:$J$290</definedName>
    <definedName name="Z_405DBD9A_4FF7_41D9_B6F1_F8B193423810_.wvu.PrintTitles" localSheetId="0" hidden="1">общее!$6:$6</definedName>
    <definedName name="Z_40F66B3F_B1A0_4660_B7EC_2C8F1BD66B34_.wvu.FilterData" localSheetId="0" hidden="1">общее!$A$6:$J$425</definedName>
    <definedName name="Z_429899D9_5B00_46A4_8670_9042E5D6B3B9_.wvu.FilterData" localSheetId="0" hidden="1">общее!$A$6:$J$425</definedName>
    <definedName name="Z_429AA136_6142_4A99_977B_8067300179C4_.wvu.FilterData" localSheetId="0" hidden="1">общее!$A$6:$J$425</definedName>
    <definedName name="Z_43369FCC_2CCA_4665_99C7_275B440DE937_.wvu.FilterData" localSheetId="0" hidden="1">общее!$A$6:$J$349</definedName>
    <definedName name="Z_452C56A1_7A56_4ADE_A5CF_E260228787E3_.wvu.FilterData" localSheetId="0" hidden="1">общее!$A$4:$J$6</definedName>
    <definedName name="Z_452C56A1_7A56_4ADE_A5CF_E260228787E3_.wvu.PrintArea" localSheetId="0" hidden="1">общее!$A$1:$J$282</definedName>
    <definedName name="Z_452C56A1_7A56_4ADE_A5CF_E260228787E3_.wvu.PrintTitles" localSheetId="0" hidden="1">общее!$6:$6</definedName>
    <definedName name="Z_471079C8_6E8B_4088_8968_A7D0C5B8653D_.wvu.FilterData" localSheetId="0" hidden="1">общее!$A$6:$J$527</definedName>
    <definedName name="Z_47250A82_9F08_48A3_99F5_B1354F557BF5_.wvu.FilterData" localSheetId="0" hidden="1">общее!$A$6:$J$349</definedName>
    <definedName name="Z_4910244A_FD97_43F8_8121_7A39DEE7F6C3_.wvu.FilterData" localSheetId="0" hidden="1">общее!$A$6:$J$349</definedName>
    <definedName name="Z_495617EB_A9DC_44E1_A455_3D0079645590_.wvu.FilterData" localSheetId="0" hidden="1">общее!$A$6:$J$425</definedName>
    <definedName name="Z_4C9A721B_C5BE_4E52_A18E_0730E1D3B8FE_.wvu.FilterData" localSheetId="0" hidden="1">общее!$A$6:$J$425</definedName>
    <definedName name="Z_4CD9C922_19B5_419E_BD84_E209894B16C0_.wvu.FilterData" localSheetId="0" hidden="1">общее!$A$6:$J$425</definedName>
    <definedName name="Z_505D733E_455F_46B4_ACCC_4F218E555D81_.wvu.FilterData" localSheetId="0" hidden="1">общее!$A$6:$J$527</definedName>
    <definedName name="Z_527D5B17_7578_4A0E_8233_A8DD6DE458C2_.wvu.FilterData" localSheetId="0" hidden="1">общее!$A$6:$J$425</definedName>
    <definedName name="Z_53234816_0120_4392_94AB_599CEA5C30B9_.wvu.FilterData" localSheetId="0" hidden="1">общее!$A$6:$J$527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общее!$A$6:$J$425</definedName>
    <definedName name="Z_5A17F74F_9F13_46B8_8433_8D22469D4185_.wvu.FilterData" localSheetId="0" hidden="1">общее!$A$6:$J$527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общее!$A$6:$J$425</definedName>
    <definedName name="Z_5EEB5DC5_097B_47D6_81BA_F19E1000B57E_.wvu.PrintArea" localSheetId="0" hidden="1">общее!$A$1:$J$282</definedName>
    <definedName name="Z_5EEB5DC5_097B_47D6_81BA_F19E1000B57E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общее!$A$6:$J$425</definedName>
    <definedName name="Z_65CADE76_9E13_43BF_B11F_E308EC288263_.wvu.FilterData" localSheetId="0" hidden="1">общее!$A$6:$J$425</definedName>
    <definedName name="Z_675C859F_867B_4E3E_8283_3B2C94BFA5E5_.wvu.FilterData" localSheetId="0" hidden="1">общее!$A$6:$J$349</definedName>
    <definedName name="Z_68CBFC64_03A4_4F74_B34E_EE1DB915A668_.wvu.FilterData" localSheetId="0" hidden="1">общее!$A$6:$J$349</definedName>
    <definedName name="Z_6A002B8B_DF15_47FE_8548_D0F88EB4EB77_.wvu.FilterData" localSheetId="0" hidden="1">общее!$A$6:$J$349</definedName>
    <definedName name="Z_6AE5F3A0_C632_4594_A73E_9DFBAB3F48DD_.wvu.FilterData" localSheetId="0" hidden="1">общее!$A$6:$J$349</definedName>
    <definedName name="Z_6DB878EC_F0AA_4EE0_8DBD_0D2F2413D073_.wvu.FilterData" localSheetId="0" hidden="1">общее!$A$6:$J$425</definedName>
    <definedName name="Z_713A662A_DFDD_43FB_A56E_1E210432D89D_.wvu.FilterData" localSheetId="0" hidden="1">общее!$A$6:$J$349</definedName>
    <definedName name="Z_716F213C_8FDB_4E7E_934B_B03987478AAA_.wvu.FilterData" localSheetId="0" hidden="1">общее!$A$6:$J$349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общее!$A$6:$J$425</definedName>
    <definedName name="Z_743F23AC_8B5C_40B6_9ADD_B2B54B0B36A7_.wvu.FilterData" localSheetId="0" hidden="1">общее!$A$6:$J$425</definedName>
    <definedName name="Z_746B9BA0_2CAB_416E_B194_EC52DB1EC742_.wvu.FilterData" localSheetId="0" hidden="1">общее!$A$6:$J$425</definedName>
    <definedName name="Z_768BA9CF_2122_41A7_8903_ECE3A54B69F8_.wvu.FilterData" localSheetId="0" hidden="1">общее!$A$6:$J$527</definedName>
    <definedName name="Z_78D70EA8_5249_4DAA_AE4A_2D8FFFD697D9_.wvu.FilterData" localSheetId="0" hidden="1">общее!$A$6:$J$425</definedName>
    <definedName name="Z_795D5ECF_BF90_4F3E_A74E_B1A55C8421F2_.wvu.FilterData" localSheetId="0" hidden="1">общее!$A$6:$J$425</definedName>
    <definedName name="Z_7A2B4F7E_E736_4CE4_ACAF_AB2E1CDC2BED_.wvu.FilterData" localSheetId="0" hidden="1">общее!$A$6:$J$349</definedName>
    <definedName name="Z_7A936B14_3168_4319_80EC_9AB0E1E51913_.wvu.FilterData" localSheetId="0" hidden="1">общее!$A$6:$J$425</definedName>
    <definedName name="Z_7C69758B_CDC9_4874_B714_8DA98D7197DD_.wvu.FilterData" localSheetId="0" hidden="1">общее!$A$6:$J$425</definedName>
    <definedName name="Z_7E83462C_2646_43F5_BA25_2D4B100EBEB1_.wvu.FilterData" localSheetId="0" hidden="1">общее!$A$6:$J$349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общее!$A$6:$J$425</definedName>
    <definedName name="Z_7F311C52_3815_4334_BC86_EFE1D9CF838D_.wvu.FilterData" localSheetId="0" hidden="1">общее!$A$6:$J$292</definedName>
    <definedName name="Z_81AB0083_9AC8_46E5_8989_3683179BE2CD_.wvu.FilterData" localSheetId="0" hidden="1">общее!$A$6:$J$349</definedName>
    <definedName name="Z_82778C3B_E039_40FB_9D6E_6C955809D3AF_.wvu.FilterData" localSheetId="0" hidden="1">общее!$A$6:$J$425</definedName>
    <definedName name="Z_82F7123C_C030_4534_8B46_822C4EBC62EC_.wvu.FilterData" localSheetId="0" hidden="1">общее!$A$6:$J$527</definedName>
    <definedName name="Z_82F7E495_211B_4D53_B382_DE1C7FAF3376_.wvu.FilterData" localSheetId="0" hidden="1">общее!$A$6:$J$527</definedName>
    <definedName name="Z_84AB9039_6109_4932_AA14_522BD4A30F0B_.wvu.FilterData" localSheetId="0" hidden="1">общее!$A$6:$J$349</definedName>
    <definedName name="Z_85BFB728_94F1_4323_ACC8_9456F845AE11_.wvu.FilterData" localSheetId="0" hidden="1">общее!$A$6:$J$425</definedName>
    <definedName name="Z_85CA5D27_9304_4004_A8E8_6687AFFCC00A_.wvu.FilterData" localSheetId="0" hidden="1">общее!$A$6:$J$349</definedName>
    <definedName name="Z_868786DC_4C96_45F5_A272_3E03D4B934A0_.wvu.FilterData" localSheetId="0" hidden="1">общее!$A$6:$J$527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общее!$A$6:$J$425</definedName>
    <definedName name="Z_8BA1F70D_2590_40B0_8F4D_CC37D4F962D2_.wvu.FilterData" localSheetId="0" hidden="1">общее!$A$6:$J$425</definedName>
    <definedName name="Z_8DA01475_C6A0_4A19_B7EB_B1C704431492_.wvu.FilterData" localSheetId="0" hidden="1">общее!$A$6:$J$349</definedName>
    <definedName name="Z_8E60DEEE_B29D_4EEA_B25A_DB1975B13507_.wvu.FilterData" localSheetId="0" hidden="1">общее!$A$6:$J$527</definedName>
    <definedName name="Z_8F5BBF1A_FC79_4BB3_97F0_50B619130E26_.wvu.FilterData" localSheetId="0" hidden="1">общее!$A$6:$J$349</definedName>
    <definedName name="Z_8FB1E024_9866_4CAD_B900_0CCFEA27B234_.wvu.FilterData" localSheetId="0" hidden="1">общее!$A$6:$J$349</definedName>
    <definedName name="Z_8FB1E024_9866_4CAD_B900_0CCFEA27B234_.wvu.PrintArea" localSheetId="0" hidden="1">общее!$A$1:$J$282</definedName>
    <definedName name="Z_8FB1E024_9866_4CAD_B900_0CCFEA27B234_.wvu.PrintTitles" localSheetId="0" hidden="1">общее!$6:$6</definedName>
    <definedName name="Z_90104242_D578_485A_91E2_ACB42B11755F_.wvu.FilterData" localSheetId="0" hidden="1">общее!$A$6:$J$425</definedName>
    <definedName name="Z_90518B97_7307_4173_A97E_975285B914B1_.wvu.FilterData" localSheetId="0" hidden="1">общее!$A$6:$J$349</definedName>
    <definedName name="Z_925CFE27_E1C6_48F7_AA2E_4E47C240CFE1_.wvu.FilterData" localSheetId="0" hidden="1">общее!$A$6:$J$349</definedName>
    <definedName name="Z_93443DB4_16CC_4115_8132_074F13427393_.wvu.FilterData" localSheetId="0" hidden="1">общее!$A$6:$J$292</definedName>
    <definedName name="Z_93A13551_3E8E_4065_89A7_310AA9E7AE54_.wvu.FilterData" localSheetId="0" hidden="1">общее!$A$6:$J$425</definedName>
    <definedName name="Z_94F9C593_9DE2_4EC4_AFA3_39D38CF2BB33_.wvu.FilterData" localSheetId="0" hidden="1">общее!$A$6:$J$292</definedName>
    <definedName name="Z_95A7493F_2B11_406A_BB91_458FD9DC3BAE_.wvu.FilterData" localSheetId="0" hidden="1">общее!$A$6:$J$349</definedName>
    <definedName name="Z_95A7493F_2B11_406A_BB91_458FD9DC3BAE_.wvu.PrintArea" localSheetId="0" hidden="1">общее!$A$1:$J$282</definedName>
    <definedName name="Z_95A7493F_2B11_406A_BB91_458FD9DC3BAE_.wvu.PrintTitles" localSheetId="0" hidden="1">общее!$6:$6</definedName>
    <definedName name="Z_966D3932_E429_4C59_AC55_697D9EEA620A_.wvu.FilterData" localSheetId="0" hidden="1">общее!$A$6:$J$384</definedName>
    <definedName name="Z_966D3932_E429_4C59_AC55_697D9EEA620A_.wvu.PrintArea" localSheetId="0" hidden="1">общее!$A$1:$J$290</definedName>
    <definedName name="Z_966D3932_E429_4C59_AC55_697D9EEA620A_.wvu.PrintTitles" localSheetId="0" hidden="1">общее!$6:$6</definedName>
    <definedName name="Z_998E5F34_5F22_456C_AF6B_44B849DA5E75_.wvu.FilterData" localSheetId="0" hidden="1">общее!$A$6:$J$292</definedName>
    <definedName name="Z_9BFA17BE_4413_48EA_8DFA_9D7972E1D966_.wvu.FilterData" localSheetId="0" hidden="1">общее!$A$6:$J$349</definedName>
    <definedName name="Z_9BFA17BE_4413_48EA_8DFA_9D7972E1D966_.wvu.Rows" localSheetId="0" hidden="1">общее!#REF!</definedName>
    <definedName name="Z_9DB42EA6_6F33_4055_AFFC_2CB330A83BF6_.wvu.FilterData" localSheetId="0" hidden="1">общее!$A$6:$J$292</definedName>
    <definedName name="Z_9E613866_5B9C_47D7_AFA4_58928D3C6E62_.wvu.FilterData" localSheetId="0" hidden="1">общее!$A$6:$J$349</definedName>
    <definedName name="Z_9EB09BA5_1A06_464B_9D4E_3EF1374F6659_.wvu.FilterData" localSheetId="0" hidden="1">общее!$A$6:$J$292</definedName>
    <definedName name="Z_9FE2B88C_FF56_4DEE_8B84_1ADFBBB1D084_.wvu.FilterData" localSheetId="0" hidden="1">общее!$A$6:$J$527</definedName>
    <definedName name="Z_A274E916_0616_4798_8975_3911D43C14F5_.wvu.FilterData" localSheetId="0" hidden="1">общее!$A$6:$J$425</definedName>
    <definedName name="Z_A330E7CE_1B63_4807_AC38_5251AE03B568_.wvu.FilterData" localSheetId="0" hidden="1">общее!$A$6:$J$527</definedName>
    <definedName name="Z_A5BD67D1_5F1C_472E_9385_9177CF38402F_.wvu.FilterData" localSheetId="0" hidden="1">общее!$A$6:$J$349</definedName>
    <definedName name="Z_A600D8D5_C13F_49F2_9D2C_FC8EA32AC551_.wvu.FilterData" localSheetId="0" hidden="1">общее!$A$6:$J$527</definedName>
    <definedName name="Z_A600D8D5_C13F_49F2_9D2C_FC8EA32AC551_.wvu.PrintTitles" localSheetId="0" hidden="1">общее!$6:$6</definedName>
    <definedName name="Z_A75085A3_4AC1_49B5_8DC1_19942A878723_.wvu.FilterData" localSheetId="0" hidden="1">общее!$A$6:$J$425</definedName>
    <definedName name="Z_A9CB6613_36BA_46BF_9FA8_AEAB37393612_.wvu.FilterData" localSheetId="0" hidden="1">общее!$A$6:$J$349</definedName>
    <definedName name="Z_AA3BE0DE_1363_4DDA_934E_FD9CAE988533_.wvu.FilterData" localSheetId="0" hidden="1">общее!$A$6:$J$425</definedName>
    <definedName name="Z_AA5DB17E_D4B9_49C8_96A5_D22053C6C5B1_.wvu.FilterData" localSheetId="0" hidden="1">общее!$A$6:$J$349</definedName>
    <definedName name="Z_ACBA7AB7_E5BF_4817_ACF6_DA5FB388AD46_.wvu.FilterData" localSheetId="0" hidden="1">общее!$A$6:$J$425</definedName>
    <definedName name="Z_AEABEE2C_6038_47D9_81A7_15110E43218C_.wvu.FilterData" localSheetId="0" hidden="1">общее!$A$6:$J$425</definedName>
    <definedName name="Z_B0CF427B_E64B_46A6_97A4_9B49090FE4BE_.wvu.FilterData" localSheetId="0" hidden="1">общее!$A$6:$J$425</definedName>
    <definedName name="Z_B2319D0F_B5B7_4B85_B31D_3FEB7916998F_.wvu.FilterData" localSheetId="0" hidden="1">общее!$A$6:$J$527</definedName>
    <definedName name="Z_B4997D58_BD25_4440_9383_3C887D277BCF_.wvu.FilterData" localSheetId="0" hidden="1">общее!$A$6:$J$425</definedName>
    <definedName name="Z_B55746B5_6CDF_443B_8C7F_8F8A1DC5562E_.wvu.FilterData" localSheetId="0" hidden="1">общее!$A$6:$J$527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общее!$A$6:$J$425</definedName>
    <definedName name="Z_B8AC68F9_618C_4990_B101_9BD7FB1FCD22_.wvu.FilterData" localSheetId="0" hidden="1">общее!$A$4:$J$6</definedName>
    <definedName name="Z_B9D2896B_3D46_4E80_A333_D35EE8923B5F_.wvu.FilterData" localSheetId="0" hidden="1">общее!$A$6:$J$349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общее!$A$6:$J$349</definedName>
    <definedName name="Z_BE1C4A44_01B5_4ECE_8D55_C71095D37032_.wvu.FilterData" localSheetId="0" hidden="1">общее!$A$6:$J$349</definedName>
    <definedName name="Z_BED4F540_47A7_459B_8414_21EF84302EA3_.wvu.FilterData" localSheetId="0" hidden="1">общее!$A$6:$J$425</definedName>
    <definedName name="Z_BF36043A_AFA1_4ED6_B54F_F4173C55E31C_.wvu.FilterData" localSheetId="0" hidden="1">общее!$A$6:$J$425</definedName>
    <definedName name="Z_BF57B08F_2B48_4EE9_9ADD_06D6906608C1_.wvu.FilterData" localSheetId="0" hidden="1">общее!$A$6:$J$527</definedName>
    <definedName name="Z_C105019C_D493_4AF2_B08B_98003C4FEF9B_.wvu.FilterData" localSheetId="0" hidden="1">общее!$A$6:$J$425</definedName>
    <definedName name="Z_C172C42A_B6A9_490D_905B_14F6BA2DCBCA_.wvu.FilterData" localSheetId="0" hidden="1">общее!$A$6:$J$349</definedName>
    <definedName name="Z_C32A6808_4BDA_43E4_ACD1_1B0FCC0DA219_.wvu.FilterData" localSheetId="0" hidden="1">общее!$A$6:$J$425</definedName>
    <definedName name="Z_C343756C_7EBC_41EB_89B6_11C31F46AD7D_.wvu.FilterData" localSheetId="0" hidden="1">общее!$A$6:$J$425</definedName>
    <definedName name="Z_C4269454_1D3D_4937_A7DB_6BFDB690E1BF_.wvu.FilterData" localSheetId="0" hidden="1">общее!$A$6:$J$425</definedName>
    <definedName name="Z_C4A91C4C_4FDF_4528_B780_BABD8261F89B_.wvu.FilterData" localSheetId="0" hidden="1">общее!$A$6:$J$292</definedName>
    <definedName name="Z_C5AC499E_0359_4E1F_94CE_578AF2A54734_.wvu.FilterData" localSheetId="0" hidden="1">общее!$A$6:$J$527</definedName>
    <definedName name="Z_C5DD2CEF_6DC9_42B9_B991_658B57CBD712_.wvu.FilterData" localSheetId="0" hidden="1">общее!$A$6:$J$527</definedName>
    <definedName name="Z_C7FD81BD_691B_4A89_96A0_CDABC50081E4_.wvu.FilterData" localSheetId="0" hidden="1">общее!$A$6:$J$425</definedName>
    <definedName name="Z_C8489D43_32B9_4349_973B_9C94F0536721_.wvu.FilterData" localSheetId="0" hidden="1">общее!$A$6:$J$527</definedName>
    <definedName name="Z_CC0A6F72_A956_4FF0_A9CF_B2F133844683_.wvu.FilterData" localSheetId="0" hidden="1">общее!$A$6:$J$425</definedName>
    <definedName name="Z_CF069AD8_C6E4_40EE_85C1_CD44D38BC77F_.wvu.FilterData" localSheetId="0" hidden="1">общее!$A$6:$J$292</definedName>
    <definedName name="Z_CF1EFC15_1276_44E9_B8E0_6069FE1FC094_.wvu.FilterData" localSheetId="0" hidden="1">общее!$A$6:$J$425</definedName>
    <definedName name="Z_CFB0A04F_563D_4D2B_BCD3_ACFCDC70E584_.wvu.FilterData" localSheetId="0" hidden="1">общее!$A$6:$J$349</definedName>
    <definedName name="Z_CFD58EC5_F475_4F0C_8822_861C497EA100_.wvu.FilterData" localSheetId="0" hidden="1">общее!$A$6:$J$349</definedName>
    <definedName name="Z_CFD58EC5_F475_4F0C_8822_861C497EA100_.wvu.PrintArea" localSheetId="0" hidden="1">общее!$A$1:$J$291</definedName>
    <definedName name="Z_CFD58EC5_F475_4F0C_8822_861C497EA100_.wvu.PrintTitles" localSheetId="0" hidden="1">общее!$6:$6</definedName>
    <definedName name="Z_D0621073_25BE_47D7_AC33_51146458D41C_.wvu.FilterData" localSheetId="0" hidden="1">общее!$A$6:$J$349</definedName>
    <definedName name="Z_D10FBD64_4601_40D8_BA69_F0EA6D3ED846_.wvu.FilterData" localSheetId="0" hidden="1">общее!$A$6:$J$349</definedName>
    <definedName name="Z_D14B1F1D_6F0E_49B1_92FB_6E5D79228E22_.wvu.FilterData" localSheetId="0" hidden="1">общее!$A$6:$J$425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общее!$A$6:$J$425</definedName>
    <definedName name="Z_D5681C61_0984_4C5B_9D67_8EE316AD015C_.wvu.FilterData" localSheetId="0" hidden="1">общее!$A$6:$J$425</definedName>
    <definedName name="Z_D64EF95C_79C4_46AC_AC41_4006BE2579BA_.wvu.FilterData" localSheetId="0" hidden="1">общее!$A$6:$J$425</definedName>
    <definedName name="Z_D6C9B499_8D30_4283_AE2A_B58ABDEBA548_.wvu.FilterData" localSheetId="0" hidden="1">общее!$A$6:$J$527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общее!$A$6:$J$425</definedName>
    <definedName name="Z_DBF8F6A4_7388_4C5F_8609_AD47282385A6_.wvu.FilterData" localSheetId="0" hidden="1">общее!$A$6:$J$527</definedName>
    <definedName name="Z_DE0623D9_75DF_4C41_AF3E_5381C2A8629F_.wvu.FilterData" localSheetId="0" hidden="1">общее!$A$6:$J$425</definedName>
    <definedName name="Z_DFF3F719_2855_42BC_ACEB_8441420613B1_.wvu.FilterData" localSheetId="0" hidden="1">общее!$A$6:$J$349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общее!$A$6:$J$425</definedName>
    <definedName name="Z_E3334516_B3FD_45B9_AB64_DFED61082F84_.wvu.FilterData" localSheetId="0" hidden="1">общее!$A$6:$J$425</definedName>
    <definedName name="Z_E3983C1A_AB41_491B_B4D8_ECB97796B009_.wvu.FilterData" localSheetId="0" hidden="1">общее!$A$6:$J$425</definedName>
    <definedName name="Z_E418290D_2076_47BD_8438_6673CF24E35A_.wvu.FilterData" localSheetId="0" hidden="1">общее!$A$6:$J$425</definedName>
    <definedName name="Z_EA8E6D18_68D7_4389_88CB_3C3027AB668A_.wvu.FilterData" localSheetId="0" hidden="1">общее!$A$6:$J$527</definedName>
    <definedName name="Z_ED5AC437_1F65_441E_BBEA_F88D9FEA1BA8_.wvu.FilterData" localSheetId="0" hidden="1">общее!$A$6:$J$349</definedName>
    <definedName name="Z_EE3611DB_BB9A_42C8_98CA_2B323AB8FB7B_.wvu.FilterData" localSheetId="0" hidden="1">общее!$A$6:$J$425</definedName>
    <definedName name="Z_EF32CA8F_131B_41F0_AA31_167807ADE2D4_.wvu.FilterData" localSheetId="0" hidden="1">общее!$A$6:$J$527</definedName>
    <definedName name="Z_EFD63851_2976_4987_8539_F3FE3A991088_.wvu.FilterData" localSheetId="0" hidden="1">общее!$A$6:$J$425</definedName>
    <definedName name="Z_F06ACB63_A424_47E0_8092_CCE891CCD225_.wvu.FilterData" localSheetId="0" hidden="1">общее!$A$4:$J$6</definedName>
    <definedName name="Z_F14D494F_E5E8_4E8F_99A5_E5D0EE7C4CD1_.wvu.FilterData" localSheetId="0" hidden="1">общее!$A$6:$J$349</definedName>
    <definedName name="Z_F35C19AC_1AD8_4B98_9E5C_812DA7490AFD_.wvu.FilterData" localSheetId="0" hidden="1">общее!$A$6:$J$349</definedName>
    <definedName name="Z_F5149A81_C534_4D57_8E28_ACCC96AC9AC3_.wvu.FilterData" localSheetId="0" hidden="1">общее!$A$6:$J$425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общее!$A$6:$J$425</definedName>
    <definedName name="Z_F73173ED_9D02_4835_8031_F71A7D33ECA6_.wvu.FilterData" localSheetId="0" hidden="1">общее!$A$6:$J$527</definedName>
    <definedName name="Z_F9324F9E_6E0D_484A_B1A6_F87CCAA93894_.wvu.FilterData" localSheetId="0" hidden="1">общее!$A$6:$J$349</definedName>
    <definedName name="Z_F9544812_EB32_433B_BB14_D909670E9E5D_.wvu.FilterData" localSheetId="0" hidden="1">общее!$A$6:$J$349</definedName>
    <definedName name="Z_F9CD2061_D224_494A_B06D_1C81E6930B04_.wvu.FilterData" localSheetId="0" hidden="1">общее!$A$6:$J$292</definedName>
    <definedName name="Z_F9D2B861_A6DF_4E58_9205_20667B07345D_.wvu.FilterData" localSheetId="0" hidden="1">общее!$A$6:$J$425</definedName>
    <definedName name="Z_FA039D92_C83F_438E_BA9D_917452CA1B7F_.wvu.FilterData" localSheetId="0" hidden="1">общее!$A$6:$J$349</definedName>
    <definedName name="Z_FF1C8053_6325_4562_BDE7_81A6D9BCDD2B_.wvu.FilterData" localSheetId="0" hidden="1">общее!$A$6:$J$292</definedName>
    <definedName name="Z_FFB47FFE_A5E4_419A_BD39_DDC70DF4F5D4_.wvu.FilterData" localSheetId="0" hidden="1">общее!$A$6:$J$349</definedName>
    <definedName name="_xlnm.Print_Titles" localSheetId="0">общее!$6:$6</definedName>
    <definedName name="_xlnm.Print_Area" localSheetId="0">общее!$A$1:$J$290</definedName>
  </definedNames>
  <calcPr calcId="124519"/>
  <customWorkbookViews>
    <customWorkbookView name="User_452d - Личное представление" guid="{405DBD9A-4FF7-41D9-B6F1-F8B193423810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415c - Личное представление" guid="{3824CD03-2F75-4531-8348-997F8B6518CE}" mergeInterval="0" personalView="1" maximized="1" xWindow="1" yWindow="1" windowWidth="1902" windowHeight="838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7b - Личное представление" guid="{95A7493F-2B11-406A-BB91-458FD9DC3BAE}" mergeInterval="0" personalView="1" maximized="1" xWindow="1" yWindow="1" windowWidth="1716" windowHeight="780" activeSheetId="1"/>
    <customWorkbookView name="User416a - Личное представление" guid="{CFD58EC5-F475-4F0C-8822-861C497EA100}" mergeInterval="0" personalView="1" maximized="1" xWindow="1" yWindow="1" windowWidth="1920" windowHeight="850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</customWorkbookViews>
</workbook>
</file>

<file path=xl/calcChain.xml><?xml version="1.0" encoding="utf-8"?>
<calcChain xmlns="http://schemas.openxmlformats.org/spreadsheetml/2006/main">
  <c r="F276" i="1"/>
  <c r="F269"/>
  <c r="I44"/>
  <c r="I45"/>
  <c r="I47"/>
  <c r="I67"/>
  <c r="I68"/>
  <c r="I70"/>
  <c r="I71"/>
  <c r="I73"/>
  <c r="I74"/>
  <c r="I75"/>
  <c r="I76"/>
  <c r="I77"/>
  <c r="I80"/>
  <c r="I81"/>
  <c r="I82"/>
  <c r="I83"/>
  <c r="I84"/>
  <c r="I100"/>
  <c r="F9"/>
  <c r="F10"/>
  <c r="F11"/>
  <c r="F12"/>
  <c r="F13"/>
  <c r="F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7"/>
  <c r="F48"/>
  <c r="F50"/>
  <c r="F52"/>
  <c r="F53"/>
  <c r="F54"/>
  <c r="F55"/>
  <c r="F56"/>
  <c r="F57"/>
  <c r="F58"/>
  <c r="F59"/>
  <c r="F60"/>
  <c r="F61"/>
  <c r="F62"/>
  <c r="F63"/>
  <c r="F64"/>
  <c r="F65"/>
  <c r="F66"/>
  <c r="F69"/>
  <c r="F76"/>
  <c r="F77"/>
  <c r="F78"/>
  <c r="F79"/>
  <c r="F84"/>
  <c r="F85"/>
  <c r="F86"/>
  <c r="F88"/>
  <c r="F91"/>
  <c r="F92"/>
  <c r="F94"/>
  <c r="F98"/>
  <c r="F99"/>
  <c r="F100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2"/>
  <c r="E76"/>
  <c r="E77"/>
  <c r="E78"/>
  <c r="E79"/>
  <c r="E84"/>
  <c r="E85"/>
  <c r="E86"/>
  <c r="E87"/>
  <c r="E88"/>
  <c r="E89"/>
  <c r="E90"/>
  <c r="E91"/>
  <c r="E92"/>
  <c r="E93"/>
  <c r="E94"/>
  <c r="E95"/>
  <c r="E96"/>
  <c r="E97"/>
  <c r="E98"/>
  <c r="E99"/>
  <c r="E100"/>
  <c r="J84"/>
  <c r="J75"/>
  <c r="J74"/>
  <c r="J73"/>
  <c r="J67"/>
  <c r="J47"/>
  <c r="J44"/>
  <c r="J8"/>
  <c r="I8"/>
  <c r="J100"/>
  <c r="F8"/>
  <c r="E8"/>
  <c r="I271"/>
  <c r="F238"/>
  <c r="J238"/>
  <c r="J216"/>
  <c r="F189"/>
  <c r="I135"/>
  <c r="I133"/>
  <c r="J126"/>
  <c r="I126"/>
  <c r="J121"/>
  <c r="E130"/>
  <c r="F127"/>
  <c r="F121"/>
  <c r="J107"/>
  <c r="J110"/>
  <c r="F115"/>
  <c r="F113"/>
  <c r="I265" l="1"/>
  <c r="H264"/>
  <c r="H252"/>
  <c r="F246"/>
  <c r="E246"/>
  <c r="F243"/>
  <c r="E243"/>
  <c r="E242"/>
  <c r="J243"/>
  <c r="I243"/>
  <c r="J230"/>
  <c r="I230"/>
  <c r="E233"/>
  <c r="J233"/>
  <c r="I233"/>
  <c r="J228"/>
  <c r="I228"/>
  <c r="D219"/>
  <c r="E219" l="1"/>
  <c r="H263"/>
  <c r="I264"/>
  <c r="C109"/>
  <c r="C119"/>
  <c r="C111"/>
  <c r="C110"/>
  <c r="C126"/>
  <c r="C107"/>
  <c r="G125"/>
  <c r="G108"/>
  <c r="C123"/>
  <c r="C128"/>
  <c r="H122"/>
  <c r="D122"/>
  <c r="D118"/>
  <c r="D112"/>
  <c r="D108"/>
  <c r="D125"/>
  <c r="J207"/>
  <c r="I207"/>
  <c r="C211"/>
  <c r="H206"/>
  <c r="J206" l="1"/>
  <c r="F110"/>
  <c r="F123"/>
  <c r="F128"/>
  <c r="F107"/>
  <c r="C118"/>
  <c r="I263"/>
  <c r="C108"/>
  <c r="C122"/>
  <c r="C125"/>
  <c r="F125" s="1"/>
  <c r="F126"/>
  <c r="J125"/>
  <c r="I125"/>
  <c r="D106"/>
  <c r="I206"/>
  <c r="H260"/>
  <c r="J224"/>
  <c r="G226"/>
  <c r="G225"/>
  <c r="G223"/>
  <c r="G222"/>
  <c r="G220"/>
  <c r="C136"/>
  <c r="C138"/>
  <c r="I276"/>
  <c r="J223" l="1"/>
  <c r="J220"/>
  <c r="F122"/>
  <c r="H251"/>
  <c r="I225"/>
  <c r="J226"/>
  <c r="I226"/>
  <c r="C141"/>
  <c r="D249"/>
  <c r="H222"/>
  <c r="H245"/>
  <c r="H237"/>
  <c r="E165"/>
  <c r="E157"/>
  <c r="E149"/>
  <c r="I177"/>
  <c r="H145"/>
  <c r="J146"/>
  <c r="I146"/>
  <c r="G145"/>
  <c r="E158"/>
  <c r="G182"/>
  <c r="D182"/>
  <c r="F117"/>
  <c r="H221" l="1"/>
  <c r="H219" s="1"/>
  <c r="I145"/>
  <c r="J145"/>
  <c r="E249"/>
  <c r="J222"/>
  <c r="I245"/>
  <c r="C268"/>
  <c r="F214" l="1"/>
  <c r="F209"/>
  <c r="F208"/>
  <c r="F207"/>
  <c r="F206"/>
  <c r="F205"/>
  <c r="F283"/>
  <c r="E283"/>
  <c r="J253"/>
  <c r="F258"/>
  <c r="F104"/>
  <c r="I123" l="1"/>
  <c r="I121"/>
  <c r="I119"/>
  <c r="I117"/>
  <c r="I116"/>
  <c r="I111"/>
  <c r="I110"/>
  <c r="I109"/>
  <c r="I107"/>
  <c r="F120"/>
  <c r="F118"/>
  <c r="F116"/>
  <c r="F114"/>
  <c r="E129"/>
  <c r="E128"/>
  <c r="E127"/>
  <c r="E126"/>
  <c r="E125"/>
  <c r="E124"/>
  <c r="E123"/>
  <c r="E121"/>
  <c r="E120"/>
  <c r="E118"/>
  <c r="E117"/>
  <c r="E116"/>
  <c r="E115"/>
  <c r="E114"/>
  <c r="E113"/>
  <c r="J123"/>
  <c r="G122"/>
  <c r="E122"/>
  <c r="J119"/>
  <c r="E119"/>
  <c r="H118"/>
  <c r="G118"/>
  <c r="J117"/>
  <c r="J116"/>
  <c r="C112"/>
  <c r="J111"/>
  <c r="E111"/>
  <c r="E110"/>
  <c r="F109"/>
  <c r="H108"/>
  <c r="E107"/>
  <c r="E103"/>
  <c r="F112" l="1"/>
  <c r="H106"/>
  <c r="G106"/>
  <c r="J122"/>
  <c r="I108"/>
  <c r="I118"/>
  <c r="F119"/>
  <c r="F108"/>
  <c r="I122"/>
  <c r="F111"/>
  <c r="E112"/>
  <c r="J118"/>
  <c r="E109"/>
  <c r="D187"/>
  <c r="J176"/>
  <c r="J174"/>
  <c r="J155"/>
  <c r="F172"/>
  <c r="D167"/>
  <c r="D163"/>
  <c r="F156"/>
  <c r="F177"/>
  <c r="F176"/>
  <c r="C167"/>
  <c r="D154"/>
  <c r="F148"/>
  <c r="J208"/>
  <c r="I216"/>
  <c r="D211"/>
  <c r="I106" l="1"/>
  <c r="E108"/>
  <c r="E106" s="1"/>
  <c r="F211"/>
  <c r="C106"/>
  <c r="F253"/>
  <c r="G237"/>
  <c r="F106" l="1"/>
  <c r="J237"/>
  <c r="J283"/>
  <c r="J202"/>
  <c r="E104" l="1"/>
  <c r="D102"/>
  <c r="C102"/>
  <c r="D247"/>
  <c r="C247"/>
  <c r="C240" s="1"/>
  <c r="E206"/>
  <c r="D200"/>
  <c r="E247" l="1"/>
  <c r="C200"/>
  <c r="H200"/>
  <c r="J261"/>
  <c r="J245"/>
  <c r="G200"/>
  <c r="J200" l="1"/>
  <c r="E132"/>
  <c r="C154"/>
  <c r="G154"/>
  <c r="H182" l="1"/>
  <c r="G190"/>
  <c r="G221"/>
  <c r="J221" l="1"/>
  <c r="G219"/>
  <c r="F168"/>
  <c r="F162"/>
  <c r="H281"/>
  <c r="G281"/>
  <c r="G280" s="1"/>
  <c r="G286" s="1"/>
  <c r="D281"/>
  <c r="C281"/>
  <c r="C280" s="1"/>
  <c r="C286" s="1"/>
  <c r="J277"/>
  <c r="G102"/>
  <c r="H102"/>
  <c r="F103"/>
  <c r="I103"/>
  <c r="J181"/>
  <c r="J180"/>
  <c r="H280" l="1"/>
  <c r="D280"/>
  <c r="F102"/>
  <c r="J102"/>
  <c r="E102"/>
  <c r="I102"/>
  <c r="G260"/>
  <c r="J193"/>
  <c r="H286" l="1"/>
  <c r="D286"/>
  <c r="J219"/>
  <c r="C235"/>
  <c r="C187"/>
  <c r="D237"/>
  <c r="D235"/>
  <c r="G131" l="1"/>
  <c r="C131"/>
  <c r="J132" l="1"/>
  <c r="C175"/>
  <c r="C171"/>
  <c r="C163"/>
  <c r="C159"/>
  <c r="C145"/>
  <c r="C144" l="1"/>
  <c r="I224"/>
  <c r="F151" l="1"/>
  <c r="F143"/>
  <c r="E143"/>
  <c r="F142"/>
  <c r="E142"/>
  <c r="D141"/>
  <c r="F139"/>
  <c r="E139"/>
  <c r="D138"/>
  <c r="F137"/>
  <c r="E137"/>
  <c r="D136"/>
  <c r="F135"/>
  <c r="E135"/>
  <c r="F134"/>
  <c r="E134"/>
  <c r="F133"/>
  <c r="E133"/>
  <c r="I132"/>
  <c r="F132"/>
  <c r="G175"/>
  <c r="G144" s="1"/>
  <c r="F200"/>
  <c r="G268"/>
  <c r="D268"/>
  <c r="F290"/>
  <c r="F289"/>
  <c r="F285"/>
  <c r="F202"/>
  <c r="F198"/>
  <c r="F193"/>
  <c r="F192"/>
  <c r="F191"/>
  <c r="F184"/>
  <c r="F183"/>
  <c r="F181"/>
  <c r="F180"/>
  <c r="F174"/>
  <c r="F173"/>
  <c r="F170"/>
  <c r="F164"/>
  <c r="F161"/>
  <c r="F160"/>
  <c r="F155"/>
  <c r="F153"/>
  <c r="F152"/>
  <c r="F150"/>
  <c r="F147"/>
  <c r="F146"/>
  <c r="F268" l="1"/>
  <c r="I268"/>
  <c r="J106"/>
  <c r="J280"/>
  <c r="F280"/>
  <c r="E138"/>
  <c r="F281"/>
  <c r="E141"/>
  <c r="F136"/>
  <c r="E136"/>
  <c r="F138"/>
  <c r="D131"/>
  <c r="H131"/>
  <c r="F141"/>
  <c r="J281"/>
  <c r="J260" l="1"/>
  <c r="F131"/>
  <c r="E131"/>
  <c r="J131"/>
  <c r="I131"/>
  <c r="C182"/>
  <c r="C190"/>
  <c r="G194"/>
  <c r="F195"/>
  <c r="I283"/>
  <c r="I261"/>
  <c r="I260"/>
  <c r="E257"/>
  <c r="I253"/>
  <c r="I238"/>
  <c r="I220"/>
  <c r="J286" l="1"/>
  <c r="F286"/>
  <c r="D190"/>
  <c r="F190" l="1"/>
  <c r="H154"/>
  <c r="G252"/>
  <c r="J252" l="1"/>
  <c r="J154"/>
  <c r="C237"/>
  <c r="C196"/>
  <c r="C194"/>
  <c r="D145"/>
  <c r="E146"/>
  <c r="E147"/>
  <c r="E148"/>
  <c r="E150"/>
  <c r="E151"/>
  <c r="E152"/>
  <c r="E153"/>
  <c r="E155"/>
  <c r="I155"/>
  <c r="E156"/>
  <c r="I156"/>
  <c r="D159"/>
  <c r="E160"/>
  <c r="E161"/>
  <c r="E162"/>
  <c r="E164"/>
  <c r="E166"/>
  <c r="E168"/>
  <c r="E169"/>
  <c r="E170"/>
  <c r="D171"/>
  <c r="E172"/>
  <c r="E173"/>
  <c r="E174"/>
  <c r="I174"/>
  <c r="D175"/>
  <c r="H175"/>
  <c r="E176"/>
  <c r="I176"/>
  <c r="E177"/>
  <c r="C179"/>
  <c r="G179"/>
  <c r="E180"/>
  <c r="I180"/>
  <c r="E181"/>
  <c r="I181"/>
  <c r="E183"/>
  <c r="I183"/>
  <c r="E184"/>
  <c r="G186"/>
  <c r="E188"/>
  <c r="E189"/>
  <c r="H190"/>
  <c r="E191"/>
  <c r="I191"/>
  <c r="E192"/>
  <c r="E193"/>
  <c r="I193"/>
  <c r="D194"/>
  <c r="H194"/>
  <c r="E195"/>
  <c r="I195"/>
  <c r="D196"/>
  <c r="E197"/>
  <c r="E198"/>
  <c r="E202"/>
  <c r="I202"/>
  <c r="E205"/>
  <c r="E207"/>
  <c r="E208"/>
  <c r="I208"/>
  <c r="E209"/>
  <c r="E214"/>
  <c r="E211" s="1"/>
  <c r="I221"/>
  <c r="I222"/>
  <c r="I223"/>
  <c r="E235"/>
  <c r="E236"/>
  <c r="G234"/>
  <c r="H234"/>
  <c r="E238"/>
  <c r="G240"/>
  <c r="H240"/>
  <c r="D240"/>
  <c r="C252"/>
  <c r="D252"/>
  <c r="G251"/>
  <c r="E253"/>
  <c r="C256"/>
  <c r="D256"/>
  <c r="E258"/>
  <c r="E269"/>
  <c r="E268" s="1"/>
  <c r="C274"/>
  <c r="D274"/>
  <c r="G274"/>
  <c r="H274"/>
  <c r="C275"/>
  <c r="D275"/>
  <c r="G275"/>
  <c r="H275"/>
  <c r="I277"/>
  <c r="E280"/>
  <c r="I280"/>
  <c r="E281"/>
  <c r="I281"/>
  <c r="E285"/>
  <c r="E286"/>
  <c r="I286"/>
  <c r="E289"/>
  <c r="E290"/>
  <c r="J251" l="1"/>
  <c r="F237"/>
  <c r="H144"/>
  <c r="D144"/>
  <c r="F256"/>
  <c r="F252"/>
  <c r="J175"/>
  <c r="F171"/>
  <c r="F175"/>
  <c r="G267"/>
  <c r="F167"/>
  <c r="J275"/>
  <c r="J274"/>
  <c r="F187"/>
  <c r="F159"/>
  <c r="F145"/>
  <c r="F275"/>
  <c r="F194"/>
  <c r="F154"/>
  <c r="J240"/>
  <c r="F274"/>
  <c r="E163"/>
  <c r="F163"/>
  <c r="E240"/>
  <c r="D179"/>
  <c r="F182"/>
  <c r="H179"/>
  <c r="C234"/>
  <c r="I237"/>
  <c r="I252"/>
  <c r="I240"/>
  <c r="I219"/>
  <c r="E256"/>
  <c r="D186"/>
  <c r="C186"/>
  <c r="E252"/>
  <c r="E194"/>
  <c r="I194"/>
  <c r="H186"/>
  <c r="I275"/>
  <c r="D251"/>
  <c r="E274"/>
  <c r="I175"/>
  <c r="E187"/>
  <c r="E159"/>
  <c r="E154"/>
  <c r="E275"/>
  <c r="E196"/>
  <c r="I190"/>
  <c r="E145"/>
  <c r="D234"/>
  <c r="I182"/>
  <c r="E167"/>
  <c r="I154"/>
  <c r="C251"/>
  <c r="E175"/>
  <c r="E171"/>
  <c r="I200"/>
  <c r="I274"/>
  <c r="E237"/>
  <c r="E190"/>
  <c r="E182"/>
  <c r="J144" l="1"/>
  <c r="I144"/>
  <c r="F234"/>
  <c r="H267"/>
  <c r="F251"/>
  <c r="D267"/>
  <c r="I186"/>
  <c r="F179"/>
  <c r="I234"/>
  <c r="J234"/>
  <c r="J179"/>
  <c r="E200"/>
  <c r="F240"/>
  <c r="E179"/>
  <c r="I179"/>
  <c r="F186"/>
  <c r="J186"/>
  <c r="F144"/>
  <c r="E234"/>
  <c r="I251"/>
  <c r="E186"/>
  <c r="E144"/>
  <c r="E251"/>
  <c r="G273" l="1"/>
  <c r="J267"/>
  <c r="D273"/>
  <c r="H273"/>
  <c r="I267"/>
  <c r="G278" l="1"/>
  <c r="J273"/>
  <c r="D278"/>
  <c r="H278"/>
  <c r="I273"/>
  <c r="J278" l="1"/>
  <c r="I278"/>
  <c r="C267"/>
  <c r="C273" l="1"/>
  <c r="F267"/>
  <c r="E267"/>
  <c r="F273" l="1"/>
  <c r="C278"/>
  <c r="E273"/>
  <c r="F278" l="1"/>
  <c r="E278"/>
</calcChain>
</file>

<file path=xl/sharedStrings.xml><?xml version="1.0" encoding="utf-8"?>
<sst xmlns="http://schemas.openxmlformats.org/spreadsheetml/2006/main" count="477" uniqueCount="444">
  <si>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</si>
  <si>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</si>
  <si>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</si>
  <si>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</si>
  <si>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</si>
  <si>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</si>
  <si>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</si>
  <si>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</si>
  <si>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</si>
  <si>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</si>
  <si>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</si>
  <si>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</si>
  <si>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</si>
  <si>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</si>
  <si>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</si>
  <si>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</si>
  <si>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</si>
  <si>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 xml:space="preserve">РАЗОМ ВИДАТКИ </t>
  </si>
  <si>
    <t xml:space="preserve"> КРЕДИТУВАННЯ </t>
  </si>
  <si>
    <t xml:space="preserve">ВСЬОГО ВИДАТКІВ 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</si>
  <si>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</si>
  <si>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</si>
  <si>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</si>
  <si>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</si>
  <si>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</si>
  <si>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</si>
  <si>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</si>
  <si>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</si>
  <si>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</si>
  <si>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</si>
  <si>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</si>
  <si>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Відхилення, тис. грн.</t>
  </si>
  <si>
    <t>Темп зростання, %</t>
  </si>
  <si>
    <t>0100</t>
  </si>
  <si>
    <t>1000</t>
  </si>
  <si>
    <t>1010</t>
  </si>
  <si>
    <t>1020</t>
  </si>
  <si>
    <t>1030</t>
  </si>
  <si>
    <t>7100</t>
  </si>
  <si>
    <t>1090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</si>
  <si>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</si>
  <si>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</si>
  <si>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</si>
  <si>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</si>
  <si>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</si>
  <si>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</si>
  <si>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</si>
  <si>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</si>
  <si>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</si>
  <si>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</si>
  <si>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</si>
  <si>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</si>
  <si>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</si>
  <si>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</si>
  <si>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</si>
  <si>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</si>
  <si>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</si>
  <si>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</si>
  <si>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</si>
  <si>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</si>
  <si>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3180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</si>
  <si>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</si>
  <si>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</si>
  <si>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</si>
  <si>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</si>
  <si>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</si>
  <si>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</si>
  <si>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</si>
  <si>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</si>
  <si>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</si>
  <si>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</si>
  <si>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</si>
  <si>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</si>
  <si>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</si>
  <si>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</si>
  <si>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</si>
  <si>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</si>
  <si>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</si>
  <si>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</si>
  <si>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</si>
  <si>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</si>
  <si>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</si>
  <si>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</si>
  <si>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</si>
  <si>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</si>
  <si>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</si>
  <si>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</si>
  <si>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</si>
  <si>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</si>
  <si>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</si>
  <si>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</si>
  <si>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</si>
  <si>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</si>
  <si>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</si>
  <si>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</si>
  <si>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</si>
  <si>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</si>
  <si>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</si>
  <si>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</si>
  <si>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</si>
  <si>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</si>
  <si>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</si>
  <si>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</si>
  <si>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</si>
  <si>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</si>
  <si>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</si>
  <si>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</si>
  <si>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</si>
  <si>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</si>
  <si>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</si>
  <si>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</si>
  <si>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</si>
  <si>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</si>
  <si>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7600</t>
  </si>
  <si>
    <t>1150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</si>
  <si>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</si>
  <si>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</si>
  <si>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</si>
  <si>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</si>
  <si>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</si>
  <si>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</si>
  <si>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</si>
  <si>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</si>
  <si>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</si>
  <si>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</si>
  <si>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</si>
  <si>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</si>
  <si>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</si>
  <si>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</si>
  <si>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</si>
  <si>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</si>
  <si>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</si>
  <si>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</si>
  <si>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</si>
  <si>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</si>
  <si>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</si>
  <si>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</si>
  <si>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</si>
  <si>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</si>
  <si>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</si>
  <si>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</si>
  <si>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</si>
  <si>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</si>
  <si>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</si>
  <si>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</si>
  <si>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</si>
  <si>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</si>
  <si>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</si>
  <si>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</si>
  <si>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</si>
  <si>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</si>
  <si>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</si>
  <si>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</si>
  <si>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</si>
  <si>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</si>
  <si>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</si>
  <si>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</si>
  <si>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</si>
  <si>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</si>
  <si>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</si>
  <si>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</si>
  <si>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</si>
  <si>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</si>
  <si>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</si>
  <si>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</si>
  <si>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</si>
  <si>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</si>
  <si>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</si>
  <si>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</si>
  <si>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</si>
  <si>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</si>
  <si>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</si>
  <si>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</si>
  <si>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</si>
  <si>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</si>
  <si>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</si>
  <si>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</si>
  <si>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</si>
  <si>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</si>
  <si>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</si>
  <si>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</si>
  <si>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</si>
  <si>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</si>
  <si>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</si>
  <si>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</si>
  <si>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</si>
  <si>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</si>
  <si>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</si>
  <si>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</si>
  <si>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</si>
  <si>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</si>
  <si>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</si>
  <si>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</si>
  <si>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</si>
  <si>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</si>
  <si>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</si>
  <si>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</si>
  <si>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</si>
  <si>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</si>
  <si>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</si>
  <si>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</si>
  <si>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</si>
  <si>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</si>
  <si>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</si>
  <si>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</si>
  <si>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</si>
  <si>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</si>
  <si>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</si>
  <si>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</si>
  <si>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</si>
  <si>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</si>
  <si>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</si>
  <si>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</si>
  <si>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</si>
  <si>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</si>
  <si>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</si>
  <si>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</si>
  <si>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</si>
  <si>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</si>
  <si>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</si>
  <si>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</si>
  <si>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</si>
  <si>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</si>
  <si>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</si>
  <si>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</si>
  <si>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</si>
  <si>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</si>
  <si>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</si>
  <si>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</si>
  <si>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Інші субвенції з місцевого бюджету</t>
  </si>
  <si>
    <t>Членські внески до асоціацій органів місцевого самоврядування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</si>
  <si>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</si>
  <si>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</si>
  <si>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</si>
  <si>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</si>
  <si>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</si>
  <si>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</si>
  <si>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</si>
  <si>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</si>
  <si>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</si>
  <si>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</si>
  <si>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</si>
  <si>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</si>
  <si>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</si>
  <si>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</si>
  <si>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</si>
  <si>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</si>
  <si>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</si>
  <si>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</si>
  <si>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Зміни обсягів депозитів і цінних паперів, що використовуються для управління ліквідністю</t>
  </si>
  <si>
    <t>Надання інших пільг окремим категоріям громадян відповідно до законодавства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</si>
  <si>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</si>
  <si>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</si>
  <si>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</si>
  <si>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</si>
  <si>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</si>
  <si>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</si>
  <si>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</si>
  <si>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</si>
  <si>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</si>
  <si>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</si>
  <si>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</si>
  <si>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</si>
  <si>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</si>
  <si>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</si>
  <si>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</si>
  <si>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</si>
  <si>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</si>
  <si>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</si>
  <si>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</si>
  <si>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</si>
  <si>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</si>
  <si>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6013</t>
  </si>
  <si>
    <t>Забезпечення діяльності водопровідно-каналізаційного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</si>
  <si>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</si>
  <si>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</si>
  <si>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</si>
  <si>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</si>
  <si>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в 2,7 р.б.</t>
  </si>
  <si>
    <t>1080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</si>
  <si>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</si>
  <si>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</si>
  <si>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</si>
  <si>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 xml:space="preserve"> 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</si>
  <si>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загальної середньої освіти  за рахунок коштів місцевого бюджету</t>
  </si>
  <si>
    <t xml:space="preserve">1021 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</si>
  <si>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</si>
  <si>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</si>
  <si>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</si>
  <si>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</si>
  <si>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</si>
  <si>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</si>
  <si>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</si>
  <si>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</si>
  <si>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</si>
  <si>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</si>
  <si>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</si>
  <si>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</si>
  <si>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</si>
  <si>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</si>
  <si>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 xml:space="preserve">  Підготовка кадрів закладами фахової передвищої освіти за рахунок коштів місцевого бюджету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</si>
  <si>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</si>
  <si>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</si>
  <si>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</si>
  <si>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</si>
  <si>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</si>
  <si>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</si>
  <si>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</si>
  <si>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</si>
  <si>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</si>
  <si>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</si>
  <si>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</si>
  <si>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>Інформація про виконання бюджету  Миколаївської міської територіальної громади  за  I півріччя 2021 року  (з динамікою змін порівняно за I півріччя 2020 року)</t>
  </si>
  <si>
    <t>Виконано за I півріччя   2020 року, тис. грн.</t>
  </si>
  <si>
    <t>Виконано за I півріччя 2021 року, тис. грн.</t>
  </si>
  <si>
    <t>станом на 01 липня 2020 року, тис. грн.</t>
  </si>
  <si>
    <t>станом на 01 липня 2021 року, тис. грн.</t>
  </si>
  <si>
    <t>3112</t>
  </si>
  <si>
    <t>Заходи державної політики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</si>
  <si>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</si>
  <si>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</si>
  <si>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</si>
  <si>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</si>
  <si>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 1,8 р.б.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</si>
  <si>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</si>
  <si>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</si>
  <si>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8771</t>
  </si>
  <si>
    <t>8700</t>
  </si>
  <si>
    <t>Резервний фонд</t>
  </si>
  <si>
    <t>8770</t>
  </si>
  <si>
    <t>Інші непередбачувані заходи за рахунок коштів резервного фонду місцевого бюджету</t>
  </si>
  <si>
    <t>Заходи із запобігання поширенню інфекційних захворювань за рахунок коштів резервного фонду місцевого бюджету</t>
  </si>
  <si>
    <t>в 1,6 р.б</t>
  </si>
  <si>
    <t>в 3,2 р.б.</t>
  </si>
  <si>
    <t>в 3,1 р.б.</t>
  </si>
  <si>
    <t>в 3,0 р.б.</t>
  </si>
  <si>
    <t>в 1,9 р.б.</t>
  </si>
  <si>
    <t>в 4,1 р.б.</t>
  </si>
  <si>
    <t>в 2,2 р.б.</t>
  </si>
  <si>
    <t>в 44,1 р.б.</t>
  </si>
  <si>
    <t>в 2,1 р.б.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</si>
  <si>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</si>
  <si>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</si>
  <si>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</si>
  <si>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</si>
  <si>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</si>
  <si>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</si>
  <si>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</si>
  <si>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</si>
  <si>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Податок на прибуток підприємств </t>
  </si>
  <si>
    <t>Податок на прибуток підприємств та фінансових  установ 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</si>
  <si>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</si>
  <si>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</si>
  <si>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</si>
  <si>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</si>
  <si>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</si>
  <si>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</si>
  <si>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</si>
  <si>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</si>
  <si>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</si>
  <si>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</si>
  <si>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та збори, що сплачуються (перераховуються) згідно з Податковим кодексом України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</si>
  <si>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</si>
  <si>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</si>
  <si>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</si>
  <si>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</si>
  <si>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</si>
  <si>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</si>
  <si>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</si>
  <si>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</si>
  <si>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</si>
  <si>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</si>
  <si>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</si>
  <si>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</si>
  <si>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</si>
  <si>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</si>
  <si>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</si>
  <si>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</si>
  <si>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</si>
  <si>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</si>
  <si>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</si>
  <si>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</si>
  <si>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</si>
  <si>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</si>
  <si>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</si>
  <si>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</si>
  <si>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</si>
  <si>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</si>
  <si>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</si>
  <si>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</si>
  <si>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</si>
  <si>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</si>
  <si>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</si>
  <si>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</si>
  <si>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</si>
  <si>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</si>
  <si>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</si>
  <si>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</si>
  <si>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</si>
  <si>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</si>
  <si>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</si>
  <si>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</si>
  <si>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Кошти, отримані від переможця процедури закупівлі / 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</si>
  <si>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</si>
  <si>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</si>
  <si>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</si>
  <si>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</si>
  <si>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</si>
  <si>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</si>
  <si>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</si>
  <si>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</si>
  <si>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</si>
  <si>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</si>
  <si>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</si>
  <si>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Цільові фонди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</si>
  <si>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</si>
  <si>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</si>
  <si>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 xml:space="preserve">Офіційні трансферти 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</si>
  <si>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</si>
  <si>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</si>
  <si>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</si>
  <si>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</si>
  <si>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</si>
  <si>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</si>
  <si>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</si>
  <si>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</si>
  <si>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</si>
  <si>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</si>
  <si>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</si>
  <si>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41051700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</si>
  <si>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</si>
  <si>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</si>
  <si>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</si>
  <si>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ВСЬОГО ДОХОДІВ</t>
  </si>
  <si>
    <t>Податки і збори, не віднесені до інших категорій, та кошти, що передаються (отримуються) відповідно до бюджетного законодавства  </t>
  </si>
  <si>
    <t>в 2,0 р.б.</t>
  </si>
  <si>
    <t>в 3,8 р.б.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</si>
  <si>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</si>
  <si>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</si>
  <si>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</si>
  <si>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</si>
  <si>
    <t>в 3,2р.б.</t>
  </si>
  <si>
    <t>в 2,8 р.б.</t>
  </si>
  <si>
    <t>в 4,3 р.б.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</si>
</sst>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0.0000"/>
  </numFmts>
  <fonts count="53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charset val="204"/>
    </font>
    <font>
      <sz val="14"/>
      <color indexed="8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</font>
    <font>
      <sz val="14"/>
      <name val="Times New Roman"/>
    </font>
    <font>
      <b/>
      <sz val="6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1" fillId="0" borderId="0" xfId="0" applyFont="1" applyFill="1"/>
    <xf numFmtId="167" fontId="19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9" fillId="0" borderId="0" xfId="0" applyNumberFormat="1" applyFont="1"/>
    <xf numFmtId="167" fontId="3" fillId="0" borderId="0" xfId="0" applyNumberFormat="1" applyFont="1"/>
    <xf numFmtId="167" fontId="22" fillId="0" borderId="0" xfId="0" applyNumberFormat="1" applyFont="1" applyFill="1"/>
    <xf numFmtId="167" fontId="22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4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0" fillId="0" borderId="0" xfId="0" applyFont="1" applyFill="1"/>
    <xf numFmtId="0" fontId="2" fillId="3" borderId="0" xfId="0" applyFont="1" applyFill="1"/>
    <xf numFmtId="167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167" fontId="23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5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7" fillId="0" borderId="0" xfId="0" applyNumberFormat="1" applyFont="1" applyFill="1"/>
    <xf numFmtId="1" fontId="32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9" fillId="4" borderId="0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wrapText="1"/>
    </xf>
    <xf numFmtId="167" fontId="16" fillId="0" borderId="1" xfId="0" applyNumberFormat="1" applyFont="1" applyFill="1" applyBorder="1" applyAlignment="1" applyProtection="1">
      <alignment horizontal="right" vertical="center" wrapText="1"/>
    </xf>
    <xf numFmtId="167" fontId="16" fillId="0" borderId="1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 applyAlignment="1">
      <alignment horizontal="right" vertical="center" wrapText="1"/>
    </xf>
    <xf numFmtId="167" fontId="14" fillId="0" borderId="1" xfId="0" applyNumberFormat="1" applyFont="1" applyFill="1" applyBorder="1" applyAlignment="1" applyProtection="1">
      <alignment horizontal="right" vertical="center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7" fontId="38" fillId="0" borderId="1" xfId="0" applyNumberFormat="1" applyFont="1" applyFill="1" applyBorder="1" applyAlignment="1" applyProtection="1">
      <alignment horizontal="right" vertical="center" wrapText="1"/>
    </xf>
    <xf numFmtId="168" fontId="38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 applyProtection="1">
      <alignment horizontal="right" vertical="top"/>
    </xf>
    <xf numFmtId="0" fontId="21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7" fontId="40" fillId="0" borderId="3" xfId="0" applyNumberFormat="1" applyFont="1" applyFill="1" applyBorder="1" applyAlignment="1" applyProtection="1">
      <alignment horizontal="right" vertical="top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7" fontId="40" fillId="0" borderId="3" xfId="0" applyNumberFormat="1" applyFont="1" applyFill="1" applyBorder="1" applyAlignment="1">
      <alignment horizontal="right" vertical="top"/>
    </xf>
    <xf numFmtId="167" fontId="3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45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168" fontId="4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top" wrapText="1"/>
    </xf>
    <xf numFmtId="168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7" fontId="2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top" wrapText="1"/>
    </xf>
    <xf numFmtId="49" fontId="6" fillId="4" borderId="1" xfId="0" applyNumberFormat="1" applyFont="1" applyFill="1" applyBorder="1" applyAlignment="1" applyProtection="1">
      <alignment horizontal="right" vertical="top"/>
      <protection locked="0"/>
    </xf>
    <xf numFmtId="0" fontId="6" fillId="4" borderId="2" xfId="0" applyNumberFormat="1" applyFont="1" applyFill="1" applyBorder="1" applyAlignment="1">
      <alignment horizontal="left" vertical="top" wrapText="1"/>
    </xf>
    <xf numFmtId="167" fontId="15" fillId="4" borderId="1" xfId="0" applyNumberFormat="1" applyFont="1" applyFill="1" applyBorder="1" applyAlignment="1" applyProtection="1">
      <alignment horizontal="right" vertical="center" wrapText="1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167" fontId="7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164" fontId="10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7" fontId="16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8" fontId="6" fillId="4" borderId="1" xfId="0" applyNumberFormat="1" applyFont="1" applyFill="1" applyBorder="1" applyAlignment="1" applyProtection="1">
      <alignment horizontal="right" vertical="center" wrapText="1"/>
    </xf>
    <xf numFmtId="164" fontId="16" fillId="4" borderId="1" xfId="0" applyNumberFormat="1" applyFont="1" applyFill="1" applyBorder="1" applyAlignment="1" applyProtection="1">
      <alignment horizontal="right" vertical="center" wrapText="1"/>
    </xf>
    <xf numFmtId="164" fontId="16" fillId="4" borderId="1" xfId="0" applyNumberFormat="1" applyFont="1" applyFill="1" applyBorder="1" applyAlignment="1">
      <alignment horizontal="right" vertical="center" wrapText="1"/>
    </xf>
    <xf numFmtId="167" fontId="16" fillId="4" borderId="1" xfId="0" applyNumberFormat="1" applyFont="1" applyFill="1" applyBorder="1" applyAlignment="1">
      <alignment horizontal="right" vertical="center" wrapText="1"/>
    </xf>
    <xf numFmtId="167" fontId="16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 applyProtection="1">
      <alignment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0" fontId="44" fillId="4" borderId="0" xfId="0" applyFont="1" applyFill="1" applyAlignment="1">
      <alignment vertical="center" wrapText="1"/>
    </xf>
    <xf numFmtId="49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>
      <alignment horizontal="left" vertical="center" wrapText="1"/>
    </xf>
    <xf numFmtId="167" fontId="29" fillId="4" borderId="1" xfId="0" applyNumberFormat="1" applyFont="1" applyFill="1" applyBorder="1" applyAlignment="1" applyProtection="1">
      <alignment horizontal="righ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25" fillId="4" borderId="1" xfId="0" applyNumberFormat="1" applyFont="1" applyFill="1" applyBorder="1" applyAlignment="1" applyProtection="1">
      <alignment horizontal="right" vertical="center" wrapText="1"/>
    </xf>
    <xf numFmtId="167" fontId="25" fillId="4" borderId="1" xfId="0" applyNumberFormat="1" applyFont="1" applyFill="1" applyBorder="1" applyAlignment="1">
      <alignment horizontal="right" vertical="center"/>
    </xf>
    <xf numFmtId="167" fontId="24" fillId="4" borderId="1" xfId="0" applyNumberFormat="1" applyFont="1" applyFill="1" applyBorder="1" applyAlignment="1" applyProtection="1">
      <alignment horizontal="right" vertical="center" wrapText="1"/>
    </xf>
    <xf numFmtId="164" fontId="24" fillId="4" borderId="1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right" vertical="center"/>
      <protection locked="0"/>
    </xf>
    <xf numFmtId="167" fontId="20" fillId="4" borderId="1" xfId="0" applyNumberFormat="1" applyFont="1" applyFill="1" applyBorder="1" applyAlignment="1" applyProtection="1">
      <alignment horizontal="right" vertical="center" wrapText="1"/>
    </xf>
    <xf numFmtId="165" fontId="7" fillId="4" borderId="1" xfId="0" applyNumberFormat="1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167" fontId="27" fillId="4" borderId="1" xfId="0" applyNumberFormat="1" applyFont="1" applyFill="1" applyBorder="1" applyAlignment="1">
      <alignment horizontal="right" vertical="center"/>
    </xf>
    <xf numFmtId="167" fontId="43" fillId="4" borderId="1" xfId="0" applyNumberFormat="1" applyFont="1" applyFill="1" applyBorder="1" applyAlignment="1" applyProtection="1">
      <alignment horizontal="right" vertical="center"/>
    </xf>
    <xf numFmtId="49" fontId="6" fillId="4" borderId="1" xfId="0" applyNumberFormat="1" applyFont="1" applyFill="1" applyBorder="1" applyAlignment="1" applyProtection="1">
      <alignment horizontal="right" wrapText="1"/>
      <protection locked="0"/>
    </xf>
    <xf numFmtId="0" fontId="6" fillId="4" borderId="1" xfId="0" applyFont="1" applyFill="1" applyBorder="1" applyAlignment="1">
      <alignment wrapText="1"/>
    </xf>
    <xf numFmtId="167" fontId="7" fillId="4" borderId="1" xfId="0" applyNumberFormat="1" applyFont="1" applyFill="1" applyBorder="1" applyAlignment="1">
      <alignment horizontal="right" vertical="center"/>
    </xf>
    <xf numFmtId="0" fontId="44" fillId="4" borderId="0" xfId="0" applyFont="1" applyFill="1"/>
    <xf numFmtId="167" fontId="21" fillId="4" borderId="1" xfId="0" applyNumberFormat="1" applyFont="1" applyFill="1" applyBorder="1" applyAlignment="1">
      <alignment horizontal="right" vertical="center"/>
    </xf>
    <xf numFmtId="167" fontId="43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>
      <alignment vertical="top" wrapText="1"/>
    </xf>
    <xf numFmtId="167" fontId="20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 applyProtection="1">
      <alignment horizontal="right" vertical="center"/>
      <protection locked="0"/>
    </xf>
    <xf numFmtId="49" fontId="7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1" xfId="0" applyFont="1" applyFill="1" applyBorder="1" applyAlignment="1">
      <alignment wrapText="1"/>
    </xf>
    <xf numFmtId="49" fontId="5" fillId="4" borderId="1" xfId="0" applyNumberFormat="1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168" fontId="7" fillId="4" borderId="1" xfId="0" applyNumberFormat="1" applyFont="1" applyFill="1" applyBorder="1" applyAlignment="1" applyProtection="1">
      <alignment horizontal="right" vertical="center" wrapText="1"/>
    </xf>
    <xf numFmtId="164" fontId="49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8" fontId="10" fillId="4" borderId="1" xfId="0" applyNumberFormat="1" applyFont="1" applyFill="1" applyBorder="1" applyAlignment="1" applyProtection="1">
      <alignment horizontal="right" vertical="center" wrapText="1"/>
    </xf>
    <xf numFmtId="167" fontId="14" fillId="4" borderId="1" xfId="0" applyNumberFormat="1" applyFont="1" applyFill="1" applyBorder="1" applyAlignment="1">
      <alignment horizontal="right" vertical="center"/>
    </xf>
    <xf numFmtId="167" fontId="2" fillId="4" borderId="0" xfId="0" applyNumberFormat="1" applyFont="1" applyFill="1"/>
    <xf numFmtId="167" fontId="5" fillId="4" borderId="1" xfId="0" applyNumberFormat="1" applyFont="1" applyFill="1" applyBorder="1" applyAlignment="1">
      <alignment horizontal="right" vertical="center"/>
    </xf>
    <xf numFmtId="167" fontId="28" fillId="4" borderId="1" xfId="0" applyNumberFormat="1" applyFont="1" applyFill="1" applyBorder="1" applyAlignment="1"/>
    <xf numFmtId="168" fontId="50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>
      <alignment horizontal="justify" wrapText="1"/>
    </xf>
    <xf numFmtId="167" fontId="21" fillId="4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4" fillId="0" borderId="1" xfId="0" applyNumberFormat="1" applyFont="1" applyFill="1" applyBorder="1" applyAlignment="1" applyProtection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/>
    </xf>
    <xf numFmtId="167" fontId="1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167" fontId="14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14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167" fontId="16" fillId="0" borderId="1" xfId="0" applyNumberFormat="1" applyFont="1" applyFill="1" applyBorder="1"/>
    <xf numFmtId="167" fontId="6" fillId="0" borderId="1" xfId="0" applyNumberFormat="1" applyFont="1" applyFill="1" applyBorder="1" applyAlignment="1"/>
    <xf numFmtId="167" fontId="6" fillId="0" borderId="1" xfId="0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7" fontId="14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/>
    <xf numFmtId="167" fontId="16" fillId="0" borderId="1" xfId="0" applyNumberFormat="1" applyFont="1" applyFill="1" applyBorder="1" applyAlignment="1">
      <alignment vertical="center"/>
    </xf>
    <xf numFmtId="167" fontId="28" fillId="0" borderId="1" xfId="0" applyNumberFormat="1" applyFont="1" applyFill="1" applyBorder="1" applyAlignment="1"/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167" fontId="45" fillId="0" borderId="1" xfId="0" applyNumberFormat="1" applyFont="1" applyFill="1" applyBorder="1" applyAlignment="1" applyProtection="1">
      <alignment horizontal="right" vertical="center"/>
    </xf>
    <xf numFmtId="167" fontId="27" fillId="0" borderId="1" xfId="0" applyNumberFormat="1" applyFont="1" applyFill="1" applyBorder="1" applyAlignment="1">
      <alignment horizontal="right" vertical="center"/>
    </xf>
    <xf numFmtId="167" fontId="45" fillId="4" borderId="1" xfId="0" applyNumberFormat="1" applyFont="1" applyFill="1" applyBorder="1" applyAlignment="1">
      <alignment horizontal="right" vertical="center"/>
    </xf>
    <xf numFmtId="169" fontId="6" fillId="0" borderId="1" xfId="0" applyNumberFormat="1" applyFont="1" applyFill="1" applyBorder="1" applyAlignment="1">
      <alignment horizontal="right" vertical="center"/>
    </xf>
    <xf numFmtId="169" fontId="6" fillId="0" borderId="1" xfId="0" applyNumberFormat="1" applyFont="1" applyFill="1" applyBorder="1" applyAlignment="1" applyProtection="1">
      <alignment horizontal="right" vertical="center" wrapText="1"/>
    </xf>
    <xf numFmtId="169" fontId="27" fillId="0" borderId="1" xfId="0" applyNumberFormat="1" applyFont="1" applyFill="1" applyBorder="1" applyAlignment="1">
      <alignment horizontal="right" vertical="center"/>
    </xf>
    <xf numFmtId="169" fontId="27" fillId="4" borderId="1" xfId="0" applyNumberFormat="1" applyFont="1" applyFill="1" applyBorder="1" applyAlignment="1">
      <alignment horizontal="right" vertical="center"/>
    </xf>
    <xf numFmtId="169" fontId="6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 applyProtection="1">
      <alignment horizontal="left" vertical="top" wrapText="1"/>
    </xf>
    <xf numFmtId="166" fontId="6" fillId="4" borderId="1" xfId="0" applyNumberFormat="1" applyFont="1" applyFill="1" applyBorder="1" applyAlignment="1" applyProtection="1">
      <alignment horizontal="left" wrapText="1"/>
      <protection locked="0"/>
    </xf>
    <xf numFmtId="49" fontId="6" fillId="4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vertical="top" wrapText="1"/>
    </xf>
    <xf numFmtId="0" fontId="31" fillId="4" borderId="7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vertical="top" wrapText="1"/>
    </xf>
    <xf numFmtId="0" fontId="44" fillId="0" borderId="0" xfId="0" applyFont="1" applyFill="1" applyAlignment="1">
      <alignment wrapText="1"/>
    </xf>
    <xf numFmtId="167" fontId="48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>
      <alignment horizontal="right" vertical="center"/>
    </xf>
    <xf numFmtId="168" fontId="10" fillId="0" borderId="1" xfId="0" applyNumberFormat="1" applyFont="1" applyFill="1" applyBorder="1" applyAlignment="1" applyProtection="1">
      <alignment horizontal="right" vertical="center" wrapText="1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167" fontId="20" fillId="0" borderId="1" xfId="0" applyNumberFormat="1" applyFont="1" applyFill="1" applyBorder="1" applyAlignment="1" applyProtection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>
      <alignment vertical="center" wrapText="1"/>
    </xf>
    <xf numFmtId="0" fontId="51" fillId="5" borderId="8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 applyProtection="1">
      <alignment horizontal="right" vertical="top"/>
    </xf>
    <xf numFmtId="0" fontId="52" fillId="5" borderId="8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left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67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/>
    <xf numFmtId="0" fontId="6" fillId="0" borderId="1" xfId="0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167" fontId="39" fillId="0" borderId="1" xfId="0" applyNumberFormat="1" applyFont="1" applyFill="1" applyBorder="1" applyAlignment="1">
      <alignment horizontal="right" vertical="center"/>
    </xf>
    <xf numFmtId="167" fontId="2" fillId="0" borderId="0" xfId="0" applyNumberFormat="1" applyFont="1" applyFill="1"/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right" vertical="center"/>
    </xf>
    <xf numFmtId="0" fontId="41" fillId="0" borderId="1" xfId="0" applyFont="1" applyFill="1" applyBorder="1"/>
    <xf numFmtId="167" fontId="41" fillId="0" borderId="1" xfId="0" applyNumberFormat="1" applyFont="1" applyFill="1" applyBorder="1" applyAlignment="1">
      <alignment vertical="center"/>
    </xf>
    <xf numFmtId="0" fontId="3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/>
    <xf numFmtId="165" fontId="4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167" fontId="32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299" Type="http://schemas.openxmlformats.org/officeDocument/2006/relationships/revisionLog" Target="revisionLog12.xml"/><Relationship Id="rId303" Type="http://schemas.openxmlformats.org/officeDocument/2006/relationships/revisionLog" Target="revisionLog13.xml"/><Relationship Id="rId21" Type="http://schemas.openxmlformats.org/officeDocument/2006/relationships/revisionLog" Target="revisionLog141.xml"/><Relationship Id="rId42" Type="http://schemas.openxmlformats.org/officeDocument/2006/relationships/revisionLog" Target="revisionLog16.xml"/><Relationship Id="rId63" Type="http://schemas.openxmlformats.org/officeDocument/2006/relationships/revisionLog" Target="revisionLog19.xml"/><Relationship Id="rId84" Type="http://schemas.openxmlformats.org/officeDocument/2006/relationships/revisionLog" Target="revisionLog112.xml"/><Relationship Id="rId138" Type="http://schemas.openxmlformats.org/officeDocument/2006/relationships/revisionLog" Target="revisionLog131.xml"/><Relationship Id="rId159" Type="http://schemas.openxmlformats.org/officeDocument/2006/relationships/revisionLog" Target="revisionLog18.xml"/><Relationship Id="rId324" Type="http://schemas.openxmlformats.org/officeDocument/2006/relationships/revisionLog" Target="revisionLog14.xml"/><Relationship Id="rId345" Type="http://schemas.openxmlformats.org/officeDocument/2006/relationships/revisionLog" Target="revisionLog15.xml"/><Relationship Id="rId366" Type="http://schemas.openxmlformats.org/officeDocument/2006/relationships/revisionLog" Target="revisionLog17.xml"/><Relationship Id="rId170" Type="http://schemas.openxmlformats.org/officeDocument/2006/relationships/revisionLog" Target="revisionLog1141.xml"/><Relationship Id="rId191" Type="http://schemas.openxmlformats.org/officeDocument/2006/relationships/revisionLog" Target="revisionLog115.xml"/><Relationship Id="rId205" Type="http://schemas.openxmlformats.org/officeDocument/2006/relationships/revisionLog" Target="revisionLog121.xml"/><Relationship Id="rId226" Type="http://schemas.openxmlformats.org/officeDocument/2006/relationships/revisionLog" Target="revisionLog142.xml"/><Relationship Id="rId247" Type="http://schemas.openxmlformats.org/officeDocument/2006/relationships/revisionLog" Target="revisionLog151.xml"/><Relationship Id="rId107" Type="http://schemas.openxmlformats.org/officeDocument/2006/relationships/revisionLog" Target="revisionLog1111.xml"/><Relationship Id="rId268" Type="http://schemas.openxmlformats.org/officeDocument/2006/relationships/revisionLog" Target="revisionLog171.xml"/><Relationship Id="rId289" Type="http://schemas.openxmlformats.org/officeDocument/2006/relationships/revisionLog" Target="revisionLog110.xml"/><Relationship Id="rId11" Type="http://schemas.openxmlformats.org/officeDocument/2006/relationships/revisionLog" Target="revisionLog1311.xml"/><Relationship Id="rId32" Type="http://schemas.openxmlformats.org/officeDocument/2006/relationships/revisionLog" Target="revisionLog1711.xml"/><Relationship Id="rId53" Type="http://schemas.openxmlformats.org/officeDocument/2006/relationships/revisionLog" Target="revisionLog1121.xml"/><Relationship Id="rId74" Type="http://schemas.openxmlformats.org/officeDocument/2006/relationships/revisionLog" Target="revisionLog11411.xml"/><Relationship Id="rId128" Type="http://schemas.openxmlformats.org/officeDocument/2006/relationships/revisionLog" Target="revisionLog1511.xml"/><Relationship Id="rId149" Type="http://schemas.openxmlformats.org/officeDocument/2006/relationships/revisionLog" Target="revisionLog1142.xml"/><Relationship Id="rId314" Type="http://schemas.openxmlformats.org/officeDocument/2006/relationships/revisionLog" Target="revisionLog111.xml"/><Relationship Id="rId335" Type="http://schemas.openxmlformats.org/officeDocument/2006/relationships/revisionLog" Target="revisionLog113.xml"/><Relationship Id="rId356" Type="http://schemas.openxmlformats.org/officeDocument/2006/relationships/revisionLog" Target="revisionLog114.xml"/><Relationship Id="rId377" Type="http://schemas.openxmlformats.org/officeDocument/2006/relationships/revisionLog" Target="revisionLog116.xml"/><Relationship Id="rId237" Type="http://schemas.openxmlformats.org/officeDocument/2006/relationships/revisionLog" Target="revisionLog152.xml"/><Relationship Id="rId95" Type="http://schemas.openxmlformats.org/officeDocument/2006/relationships/revisionLog" Target="revisionLog118.xml"/><Relationship Id="rId160" Type="http://schemas.openxmlformats.org/officeDocument/2006/relationships/revisionLog" Target="revisionLog1161.xml"/><Relationship Id="rId181" Type="http://schemas.openxmlformats.org/officeDocument/2006/relationships/revisionLog" Target="revisionLog120.xml"/><Relationship Id="rId216" Type="http://schemas.openxmlformats.org/officeDocument/2006/relationships/revisionLog" Target="revisionLog1421.xml"/><Relationship Id="rId258" Type="http://schemas.openxmlformats.org/officeDocument/2006/relationships/revisionLog" Target="revisionLog1712.xml"/><Relationship Id="rId279" Type="http://schemas.openxmlformats.org/officeDocument/2006/relationships/revisionLog" Target="revisionLog1101.xml"/><Relationship Id="rId22" Type="http://schemas.openxmlformats.org/officeDocument/2006/relationships/revisionLog" Target="revisionLog1611111.xml"/><Relationship Id="rId43" Type="http://schemas.openxmlformats.org/officeDocument/2006/relationships/revisionLog" Target="revisionLog110111.xml"/><Relationship Id="rId64" Type="http://schemas.openxmlformats.org/officeDocument/2006/relationships/revisionLog" Target="revisionLog11511.xml"/><Relationship Id="rId118" Type="http://schemas.openxmlformats.org/officeDocument/2006/relationships/revisionLog" Target="revisionLog1811.xml"/><Relationship Id="rId139" Type="http://schemas.openxmlformats.org/officeDocument/2006/relationships/revisionLog" Target="revisionLog11611.xml"/><Relationship Id="rId290" Type="http://schemas.openxmlformats.org/officeDocument/2006/relationships/revisionLog" Target="revisionLog1112.xml"/><Relationship Id="rId304" Type="http://schemas.openxmlformats.org/officeDocument/2006/relationships/revisionLog" Target="revisionLog1131.xml"/><Relationship Id="rId325" Type="http://schemas.openxmlformats.org/officeDocument/2006/relationships/revisionLog" Target="revisionLog1143.xml"/><Relationship Id="rId346" Type="http://schemas.openxmlformats.org/officeDocument/2006/relationships/revisionLog" Target="revisionLog117.xml"/><Relationship Id="rId367" Type="http://schemas.openxmlformats.org/officeDocument/2006/relationships/revisionLog" Target="revisionLog119.xml"/><Relationship Id="rId85" Type="http://schemas.openxmlformats.org/officeDocument/2006/relationships/revisionLog" Target="revisionLog1172.xml"/><Relationship Id="rId150" Type="http://schemas.openxmlformats.org/officeDocument/2006/relationships/revisionLog" Target="revisionLog1191.xml"/><Relationship Id="rId171" Type="http://schemas.openxmlformats.org/officeDocument/2006/relationships/revisionLog" Target="revisionLog1221.xml"/><Relationship Id="rId192" Type="http://schemas.openxmlformats.org/officeDocument/2006/relationships/revisionLog" Target="revisionLog124.xml"/><Relationship Id="rId206" Type="http://schemas.openxmlformats.org/officeDocument/2006/relationships/revisionLog" Target="revisionLog14211.xml"/><Relationship Id="rId227" Type="http://schemas.openxmlformats.org/officeDocument/2006/relationships/revisionLog" Target="revisionLog1521.xml"/><Relationship Id="rId248" Type="http://schemas.openxmlformats.org/officeDocument/2006/relationships/revisionLog" Target="revisionLog17121.xml"/><Relationship Id="rId269" Type="http://schemas.openxmlformats.org/officeDocument/2006/relationships/revisionLog" Target="revisionLog11011.xml"/><Relationship Id="rId12" Type="http://schemas.openxmlformats.org/officeDocument/2006/relationships/revisionLog" Target="revisionLog131211.xml"/><Relationship Id="rId33" Type="http://schemas.openxmlformats.org/officeDocument/2006/relationships/revisionLog" Target="revisionLog161.xml"/><Relationship Id="rId108" Type="http://schemas.openxmlformats.org/officeDocument/2006/relationships/revisionLog" Target="revisionLog12112.xml"/><Relationship Id="rId129" Type="http://schemas.openxmlformats.org/officeDocument/2006/relationships/revisionLog" Target="revisionLog114211.xml"/><Relationship Id="rId280" Type="http://schemas.openxmlformats.org/officeDocument/2006/relationships/revisionLog" Target="revisionLog11121.xml"/><Relationship Id="rId315" Type="http://schemas.openxmlformats.org/officeDocument/2006/relationships/revisionLog" Target="revisionLog11431.xml"/><Relationship Id="rId336" Type="http://schemas.openxmlformats.org/officeDocument/2006/relationships/revisionLog" Target="revisionLog1171.xml"/><Relationship Id="rId357" Type="http://schemas.openxmlformats.org/officeDocument/2006/relationships/revisionLog" Target="revisionLog1192.xml"/><Relationship Id="rId54" Type="http://schemas.openxmlformats.org/officeDocument/2006/relationships/revisionLog" Target="revisionLog191.xml"/><Relationship Id="rId75" Type="http://schemas.openxmlformats.org/officeDocument/2006/relationships/revisionLog" Target="revisionLog11811.xml"/><Relationship Id="rId96" Type="http://schemas.openxmlformats.org/officeDocument/2006/relationships/revisionLog" Target="revisionLog12211.xml"/><Relationship Id="rId140" Type="http://schemas.openxmlformats.org/officeDocument/2006/relationships/revisionLog" Target="revisionLog1231.xml"/><Relationship Id="rId161" Type="http://schemas.openxmlformats.org/officeDocument/2006/relationships/revisionLog" Target="revisionLog1251.xml"/><Relationship Id="rId182" Type="http://schemas.openxmlformats.org/officeDocument/2006/relationships/revisionLog" Target="revisionLog126.xml"/><Relationship Id="rId217" Type="http://schemas.openxmlformats.org/officeDocument/2006/relationships/revisionLog" Target="revisionLog172.xml"/><Relationship Id="rId378" Type="http://schemas.openxmlformats.org/officeDocument/2006/relationships/revisionLog" Target="revisionLog122.xml"/><Relationship Id="rId259" Type="http://schemas.openxmlformats.org/officeDocument/2006/relationships/revisionLog" Target="revisionLog11311.xml"/><Relationship Id="rId238" Type="http://schemas.openxmlformats.org/officeDocument/2006/relationships/revisionLog" Target="revisionLog111211.xml"/><Relationship Id="rId23" Type="http://schemas.openxmlformats.org/officeDocument/2006/relationships/revisionLog" Target="revisionLog161111.xml"/><Relationship Id="rId119" Type="http://schemas.openxmlformats.org/officeDocument/2006/relationships/revisionLog" Target="revisionLog1142111.xml"/><Relationship Id="rId270" Type="http://schemas.openxmlformats.org/officeDocument/2006/relationships/revisionLog" Target="revisionLog114311.xml"/><Relationship Id="rId291" Type="http://schemas.openxmlformats.org/officeDocument/2006/relationships/revisionLog" Target="revisionLog11711.xml"/><Relationship Id="rId305" Type="http://schemas.openxmlformats.org/officeDocument/2006/relationships/revisionLog" Target="revisionLog11921.xml"/><Relationship Id="rId326" Type="http://schemas.openxmlformats.org/officeDocument/2006/relationships/revisionLog" Target="revisionLog1222.xml"/><Relationship Id="rId347" Type="http://schemas.openxmlformats.org/officeDocument/2006/relationships/revisionLog" Target="revisionLog123.xml"/><Relationship Id="rId44" Type="http://schemas.openxmlformats.org/officeDocument/2006/relationships/revisionLog" Target="revisionLog110112.xml"/><Relationship Id="rId65" Type="http://schemas.openxmlformats.org/officeDocument/2006/relationships/revisionLog" Target="revisionLog11512.xml"/><Relationship Id="rId86" Type="http://schemas.openxmlformats.org/officeDocument/2006/relationships/revisionLog" Target="revisionLog120111.xml"/><Relationship Id="rId130" Type="http://schemas.openxmlformats.org/officeDocument/2006/relationships/revisionLog" Target="revisionLog12411.xml"/><Relationship Id="rId151" Type="http://schemas.openxmlformats.org/officeDocument/2006/relationships/revisionLog" Target="revisionLog128.xml"/><Relationship Id="rId368" Type="http://schemas.openxmlformats.org/officeDocument/2006/relationships/revisionLog" Target="revisionLog125.xml"/><Relationship Id="rId172" Type="http://schemas.openxmlformats.org/officeDocument/2006/relationships/revisionLog" Target="revisionLog1321.xml"/><Relationship Id="rId193" Type="http://schemas.openxmlformats.org/officeDocument/2006/relationships/revisionLog" Target="revisionLog142111.xml"/><Relationship Id="rId207" Type="http://schemas.openxmlformats.org/officeDocument/2006/relationships/revisionLog" Target="revisionLog11012.xml"/><Relationship Id="rId228" Type="http://schemas.openxmlformats.org/officeDocument/2006/relationships/revisionLog" Target="revisionLog113111.xml"/><Relationship Id="rId249" Type="http://schemas.openxmlformats.org/officeDocument/2006/relationships/revisionLog" Target="revisionLog1102.xml"/><Relationship Id="rId13" Type="http://schemas.openxmlformats.org/officeDocument/2006/relationships/revisionLog" Target="revisionLog123111.xml"/><Relationship Id="rId109" Type="http://schemas.openxmlformats.org/officeDocument/2006/relationships/revisionLog" Target="revisionLog18211.xml"/><Relationship Id="rId260" Type="http://schemas.openxmlformats.org/officeDocument/2006/relationships/revisionLog" Target="revisionLog117111.xml"/><Relationship Id="rId281" Type="http://schemas.openxmlformats.org/officeDocument/2006/relationships/revisionLog" Target="revisionLog119211.xml"/><Relationship Id="rId316" Type="http://schemas.openxmlformats.org/officeDocument/2006/relationships/revisionLog" Target="revisionLog12221.xml"/><Relationship Id="rId337" Type="http://schemas.openxmlformats.org/officeDocument/2006/relationships/revisionLog" Target="revisionLog1232.xml"/><Relationship Id="rId34" Type="http://schemas.openxmlformats.org/officeDocument/2006/relationships/revisionLog" Target="revisionLog151211.xml"/><Relationship Id="rId55" Type="http://schemas.openxmlformats.org/officeDocument/2006/relationships/revisionLog" Target="revisionLog182111.xml"/><Relationship Id="rId76" Type="http://schemas.openxmlformats.org/officeDocument/2006/relationships/revisionLog" Target="revisionLog111311.xml"/><Relationship Id="rId97" Type="http://schemas.openxmlformats.org/officeDocument/2006/relationships/revisionLog" Target="revisionLog124111.xml"/><Relationship Id="rId120" Type="http://schemas.openxmlformats.org/officeDocument/2006/relationships/revisionLog" Target="revisionLog125111.xml"/><Relationship Id="rId141" Type="http://schemas.openxmlformats.org/officeDocument/2006/relationships/revisionLog" Target="revisionLog1261.xml"/><Relationship Id="rId358" Type="http://schemas.openxmlformats.org/officeDocument/2006/relationships/revisionLog" Target="revisionLog1252.xml"/><Relationship Id="rId379" Type="http://schemas.openxmlformats.org/officeDocument/2006/relationships/revisionLog" Target="revisionLog1.xml"/><Relationship Id="rId7" Type="http://schemas.openxmlformats.org/officeDocument/2006/relationships/revisionLog" Target="revisionLog1212.xml"/><Relationship Id="rId162" Type="http://schemas.openxmlformats.org/officeDocument/2006/relationships/revisionLog" Target="revisionLog13011.xml"/><Relationship Id="rId183" Type="http://schemas.openxmlformats.org/officeDocument/2006/relationships/revisionLog" Target="revisionLog1272.xml"/><Relationship Id="rId218" Type="http://schemas.openxmlformats.org/officeDocument/2006/relationships/revisionLog" Target="revisionLog1131111.xml"/><Relationship Id="rId239" Type="http://schemas.openxmlformats.org/officeDocument/2006/relationships/revisionLog" Target="revisionLog1171111.xml"/><Relationship Id="rId250" Type="http://schemas.openxmlformats.org/officeDocument/2006/relationships/revisionLog" Target="revisionLog1192111.xml"/><Relationship Id="rId271" Type="http://schemas.openxmlformats.org/officeDocument/2006/relationships/revisionLog" Target="revisionLog122211.xml"/><Relationship Id="rId292" Type="http://schemas.openxmlformats.org/officeDocument/2006/relationships/revisionLog" Target="revisionLog1213.xml"/><Relationship Id="rId306" Type="http://schemas.openxmlformats.org/officeDocument/2006/relationships/revisionLog" Target="revisionLog127.xml"/><Relationship Id="rId24" Type="http://schemas.openxmlformats.org/officeDocument/2006/relationships/revisionLog" Target="revisionLog16111.xml"/><Relationship Id="rId45" Type="http://schemas.openxmlformats.org/officeDocument/2006/relationships/revisionLog" Target="revisionLog110121.xml"/><Relationship Id="rId66" Type="http://schemas.openxmlformats.org/officeDocument/2006/relationships/revisionLog" Target="revisionLog11311111.xml"/><Relationship Id="rId87" Type="http://schemas.openxmlformats.org/officeDocument/2006/relationships/revisionLog" Target="revisionLog1162.xml"/><Relationship Id="rId110" Type="http://schemas.openxmlformats.org/officeDocument/2006/relationships/revisionLog" Target="revisionLog12611.xml"/><Relationship Id="rId131" Type="http://schemas.openxmlformats.org/officeDocument/2006/relationships/revisionLog" Target="revisionLog12711.xml"/><Relationship Id="rId327" Type="http://schemas.openxmlformats.org/officeDocument/2006/relationships/revisionLog" Target="revisionLog12321.xml"/><Relationship Id="rId348" Type="http://schemas.openxmlformats.org/officeDocument/2006/relationships/revisionLog" Target="revisionLog12521.xml"/><Relationship Id="rId369" Type="http://schemas.openxmlformats.org/officeDocument/2006/relationships/revisionLog" Target="revisionLog129.xml"/><Relationship Id="rId152" Type="http://schemas.openxmlformats.org/officeDocument/2006/relationships/revisionLog" Target="revisionLog1291.xml"/><Relationship Id="rId173" Type="http://schemas.openxmlformats.org/officeDocument/2006/relationships/revisionLog" Target="revisionLog13311.xml"/><Relationship Id="rId194" Type="http://schemas.openxmlformats.org/officeDocument/2006/relationships/revisionLog" Target="revisionLog133.xml"/><Relationship Id="rId208" Type="http://schemas.openxmlformats.org/officeDocument/2006/relationships/revisionLog" Target="revisionLog1114.xml"/><Relationship Id="rId229" Type="http://schemas.openxmlformats.org/officeDocument/2006/relationships/revisionLog" Target="revisionLog1143111.xml"/><Relationship Id="rId240" Type="http://schemas.openxmlformats.org/officeDocument/2006/relationships/revisionLog" Target="revisionLog1193.xml"/><Relationship Id="rId261" Type="http://schemas.openxmlformats.org/officeDocument/2006/relationships/revisionLog" Target="revisionLog1222111.xml"/><Relationship Id="rId14" Type="http://schemas.openxmlformats.org/officeDocument/2006/relationships/revisionLog" Target="revisionLog1411111.xml"/><Relationship Id="rId35" Type="http://schemas.openxmlformats.org/officeDocument/2006/relationships/revisionLog" Target="revisionLog19111.xml"/><Relationship Id="rId56" Type="http://schemas.openxmlformats.org/officeDocument/2006/relationships/revisionLog" Target="revisionLog1112111.xml"/><Relationship Id="rId77" Type="http://schemas.openxmlformats.org/officeDocument/2006/relationships/revisionLog" Target="revisionLog11711111.xml"/><Relationship Id="rId100" Type="http://schemas.openxmlformats.org/officeDocument/2006/relationships/revisionLog" Target="revisionLog1312.xml"/><Relationship Id="rId282" Type="http://schemas.openxmlformats.org/officeDocument/2006/relationships/revisionLog" Target="revisionLog125211.xml"/><Relationship Id="rId317" Type="http://schemas.openxmlformats.org/officeDocument/2006/relationships/revisionLog" Target="revisionLog12522.xml"/><Relationship Id="rId338" Type="http://schemas.openxmlformats.org/officeDocument/2006/relationships/revisionLog" Target="revisionLog1292.xml"/><Relationship Id="rId359" Type="http://schemas.openxmlformats.org/officeDocument/2006/relationships/revisionLog" Target="revisionLog130.xml"/><Relationship Id="rId8" Type="http://schemas.openxmlformats.org/officeDocument/2006/relationships/revisionLog" Target="revisionLog113111111.xml"/><Relationship Id="rId98" Type="http://schemas.openxmlformats.org/officeDocument/2006/relationships/revisionLog" Target="revisionLog13121.xml"/><Relationship Id="rId121" Type="http://schemas.openxmlformats.org/officeDocument/2006/relationships/revisionLog" Target="revisionLog121131.xml"/><Relationship Id="rId142" Type="http://schemas.openxmlformats.org/officeDocument/2006/relationships/revisionLog" Target="revisionLog11921111.xml"/><Relationship Id="rId163" Type="http://schemas.openxmlformats.org/officeDocument/2006/relationships/revisionLog" Target="revisionLog12421.xml"/><Relationship Id="rId184" Type="http://schemas.openxmlformats.org/officeDocument/2006/relationships/revisionLog" Target="revisionLog13021.xml"/><Relationship Id="rId219" Type="http://schemas.openxmlformats.org/officeDocument/2006/relationships/revisionLog" Target="revisionLog11431111.xml"/><Relationship Id="rId370" Type="http://schemas.openxmlformats.org/officeDocument/2006/relationships/revisionLog" Target="revisionLog132.xml"/><Relationship Id="rId230" Type="http://schemas.openxmlformats.org/officeDocument/2006/relationships/revisionLog" Target="revisionLog1173.xml"/><Relationship Id="rId251" Type="http://schemas.openxmlformats.org/officeDocument/2006/relationships/revisionLog" Target="revisionLog12221111.xml"/><Relationship Id="rId25" Type="http://schemas.openxmlformats.org/officeDocument/2006/relationships/revisionLog" Target="revisionLog15111.xml"/><Relationship Id="rId46" Type="http://schemas.openxmlformats.org/officeDocument/2006/relationships/revisionLog" Target="revisionLog18113.xml"/><Relationship Id="rId67" Type="http://schemas.openxmlformats.org/officeDocument/2006/relationships/revisionLog" Target="revisionLog116111.xml"/><Relationship Id="rId272" Type="http://schemas.openxmlformats.org/officeDocument/2006/relationships/revisionLog" Target="revisionLog1252111.xml"/><Relationship Id="rId293" Type="http://schemas.openxmlformats.org/officeDocument/2006/relationships/revisionLog" Target="revisionLog127121.xml"/><Relationship Id="rId307" Type="http://schemas.openxmlformats.org/officeDocument/2006/relationships/revisionLog" Target="revisionLog1233.xml"/><Relationship Id="rId328" Type="http://schemas.openxmlformats.org/officeDocument/2006/relationships/revisionLog" Target="revisionLog1322.xml"/><Relationship Id="rId349" Type="http://schemas.openxmlformats.org/officeDocument/2006/relationships/revisionLog" Target="revisionLog1301.xml"/><Relationship Id="rId88" Type="http://schemas.openxmlformats.org/officeDocument/2006/relationships/revisionLog" Target="revisionLog11821.xml"/><Relationship Id="rId111" Type="http://schemas.openxmlformats.org/officeDocument/2006/relationships/revisionLog" Target="revisionLog1512.xml"/><Relationship Id="rId132" Type="http://schemas.openxmlformats.org/officeDocument/2006/relationships/revisionLog" Target="revisionLog11612.xml"/><Relationship Id="rId153" Type="http://schemas.openxmlformats.org/officeDocument/2006/relationships/revisionLog" Target="revisionLog124211.xml"/><Relationship Id="rId174" Type="http://schemas.openxmlformats.org/officeDocument/2006/relationships/revisionLog" Target="revisionLog1341.xml"/><Relationship Id="rId195" Type="http://schemas.openxmlformats.org/officeDocument/2006/relationships/revisionLog" Target="revisionLog136.xml"/><Relationship Id="rId209" Type="http://schemas.openxmlformats.org/officeDocument/2006/relationships/revisionLog" Target="revisionLog11321.xml"/><Relationship Id="rId360" Type="http://schemas.openxmlformats.org/officeDocument/2006/relationships/revisionLog" Target="revisionLog134.xml"/><Relationship Id="rId220" Type="http://schemas.openxmlformats.org/officeDocument/2006/relationships/revisionLog" Target="revisionLog12131.xml"/><Relationship Id="rId241" Type="http://schemas.openxmlformats.org/officeDocument/2006/relationships/revisionLog" Target="revisionLog122211111.xml"/><Relationship Id="rId15" Type="http://schemas.openxmlformats.org/officeDocument/2006/relationships/revisionLog" Target="revisionLog141111.xml"/><Relationship Id="rId36" Type="http://schemas.openxmlformats.org/officeDocument/2006/relationships/revisionLog" Target="revisionLog181111.xml"/><Relationship Id="rId57" Type="http://schemas.openxmlformats.org/officeDocument/2006/relationships/revisionLog" Target="revisionLog111212.xml"/><Relationship Id="rId262" Type="http://schemas.openxmlformats.org/officeDocument/2006/relationships/revisionLog" Target="revisionLog125211111.xml"/><Relationship Id="rId283" Type="http://schemas.openxmlformats.org/officeDocument/2006/relationships/revisionLog" Target="revisionLog12731.xml"/><Relationship Id="rId318" Type="http://schemas.openxmlformats.org/officeDocument/2006/relationships/revisionLog" Target="revisionLog13012.xml"/><Relationship Id="rId339" Type="http://schemas.openxmlformats.org/officeDocument/2006/relationships/revisionLog" Target="revisionLog137.xml"/><Relationship Id="rId78" Type="http://schemas.openxmlformats.org/officeDocument/2006/relationships/revisionLog" Target="revisionLog11721.xml"/><Relationship Id="rId99" Type="http://schemas.openxmlformats.org/officeDocument/2006/relationships/revisionLog" Target="revisionLog15121.xml"/><Relationship Id="rId101" Type="http://schemas.openxmlformats.org/officeDocument/2006/relationships/revisionLog" Target="revisionLog12311.xml"/><Relationship Id="rId122" Type="http://schemas.openxmlformats.org/officeDocument/2006/relationships/revisionLog" Target="revisionLog152112.xml"/><Relationship Id="rId143" Type="http://schemas.openxmlformats.org/officeDocument/2006/relationships/revisionLog" Target="revisionLog1262.xml"/><Relationship Id="rId164" Type="http://schemas.openxmlformats.org/officeDocument/2006/relationships/revisionLog" Target="revisionLog1242.xml"/><Relationship Id="rId185" Type="http://schemas.openxmlformats.org/officeDocument/2006/relationships/revisionLog" Target="revisionLog13611.xml"/><Relationship Id="rId350" Type="http://schemas.openxmlformats.org/officeDocument/2006/relationships/revisionLog" Target="revisionLog1342.xml"/><Relationship Id="rId371" Type="http://schemas.openxmlformats.org/officeDocument/2006/relationships/revisionLog" Target="revisionLog138.xml"/><Relationship Id="rId278" Type="http://schemas.openxmlformats.org/officeDocument/2006/relationships/revisionLog" Target="revisionLog127311.xml"/><Relationship Id="rId9" Type="http://schemas.openxmlformats.org/officeDocument/2006/relationships/revisionLog" Target="revisionLog131111.xml"/><Relationship Id="rId180" Type="http://schemas.openxmlformats.org/officeDocument/2006/relationships/revisionLog" Target="revisionLog13321.xml"/><Relationship Id="rId210" Type="http://schemas.openxmlformats.org/officeDocument/2006/relationships/revisionLog" Target="revisionLog114311111.xml"/><Relationship Id="rId215" Type="http://schemas.openxmlformats.org/officeDocument/2006/relationships/revisionLog" Target="revisionLog13711.xml"/><Relationship Id="rId236" Type="http://schemas.openxmlformats.org/officeDocument/2006/relationships/revisionLog" Target="revisionLog1222111111.xml"/><Relationship Id="rId257" Type="http://schemas.openxmlformats.org/officeDocument/2006/relationships/revisionLog" Target="revisionLog1252111111.xml"/><Relationship Id="rId26" Type="http://schemas.openxmlformats.org/officeDocument/2006/relationships/revisionLog" Target="revisionLog1421111.xml"/><Relationship Id="rId231" Type="http://schemas.openxmlformats.org/officeDocument/2006/relationships/revisionLog" Target="revisionLog119311.xml"/><Relationship Id="rId252" Type="http://schemas.openxmlformats.org/officeDocument/2006/relationships/revisionLog" Target="revisionLog12521111111.xml"/><Relationship Id="rId273" Type="http://schemas.openxmlformats.org/officeDocument/2006/relationships/revisionLog" Target="revisionLog1273111.xml"/><Relationship Id="rId294" Type="http://schemas.openxmlformats.org/officeDocument/2006/relationships/revisionLog" Target="revisionLog12921.xml"/><Relationship Id="rId308" Type="http://schemas.openxmlformats.org/officeDocument/2006/relationships/revisionLog" Target="revisionLog12531.xml"/><Relationship Id="rId329" Type="http://schemas.openxmlformats.org/officeDocument/2006/relationships/revisionLog" Target="revisionLog1381.xml"/><Relationship Id="rId47" Type="http://schemas.openxmlformats.org/officeDocument/2006/relationships/revisionLog" Target="revisionLog172111.xml"/><Relationship Id="rId68" Type="http://schemas.openxmlformats.org/officeDocument/2006/relationships/revisionLog" Target="revisionLog110211.xml"/><Relationship Id="rId89" Type="http://schemas.openxmlformats.org/officeDocument/2006/relationships/revisionLog" Target="revisionLog113211.xml"/><Relationship Id="rId112" Type="http://schemas.openxmlformats.org/officeDocument/2006/relationships/revisionLog" Target="revisionLog111411.xml"/><Relationship Id="rId133" Type="http://schemas.openxmlformats.org/officeDocument/2006/relationships/revisionLog" Target="revisionLog12101.xml"/><Relationship Id="rId154" Type="http://schemas.openxmlformats.org/officeDocument/2006/relationships/revisionLog" Target="revisionLog154.xml"/><Relationship Id="rId175" Type="http://schemas.openxmlformats.org/officeDocument/2006/relationships/revisionLog" Target="revisionLog1143111111.xml"/><Relationship Id="rId340" Type="http://schemas.openxmlformats.org/officeDocument/2006/relationships/revisionLog" Target="revisionLog1391.xml"/><Relationship Id="rId361" Type="http://schemas.openxmlformats.org/officeDocument/2006/relationships/revisionLog" Target="revisionLog140.xml"/><Relationship Id="rId196" Type="http://schemas.openxmlformats.org/officeDocument/2006/relationships/revisionLog" Target="revisionLog143.xml"/><Relationship Id="rId200" Type="http://schemas.openxmlformats.org/officeDocument/2006/relationships/revisionLog" Target="revisionLog121311.xml"/><Relationship Id="rId16" Type="http://schemas.openxmlformats.org/officeDocument/2006/relationships/revisionLog" Target="revisionLog14111.xml"/><Relationship Id="rId221" Type="http://schemas.openxmlformats.org/officeDocument/2006/relationships/revisionLog" Target="revisionLog1313.xml"/><Relationship Id="rId242" Type="http://schemas.openxmlformats.org/officeDocument/2006/relationships/revisionLog" Target="revisionLog1232111.xml"/><Relationship Id="rId263" Type="http://schemas.openxmlformats.org/officeDocument/2006/relationships/revisionLog" Target="revisionLog12731111.xml"/><Relationship Id="rId284" Type="http://schemas.openxmlformats.org/officeDocument/2006/relationships/revisionLog" Target="revisionLog129211.xml"/><Relationship Id="rId319" Type="http://schemas.openxmlformats.org/officeDocument/2006/relationships/revisionLog" Target="revisionLog13221.xml"/><Relationship Id="rId37" Type="http://schemas.openxmlformats.org/officeDocument/2006/relationships/revisionLog" Target="revisionLog18111.xml"/><Relationship Id="rId58" Type="http://schemas.openxmlformats.org/officeDocument/2006/relationships/revisionLog" Target="revisionLog11122.xml"/><Relationship Id="rId79" Type="http://schemas.openxmlformats.org/officeDocument/2006/relationships/revisionLog" Target="revisionLog1151.xml"/><Relationship Id="rId102" Type="http://schemas.openxmlformats.org/officeDocument/2006/relationships/revisionLog" Target="revisionLog13131.xml"/><Relationship Id="rId123" Type="http://schemas.openxmlformats.org/officeDocument/2006/relationships/revisionLog" Target="revisionLog1214.xml"/><Relationship Id="rId144" Type="http://schemas.openxmlformats.org/officeDocument/2006/relationships/revisionLog" Target="revisionLog181.xml"/><Relationship Id="rId330" Type="http://schemas.openxmlformats.org/officeDocument/2006/relationships/revisionLog" Target="revisionLog13911.xml"/><Relationship Id="rId90" Type="http://schemas.openxmlformats.org/officeDocument/2006/relationships/revisionLog" Target="revisionLog117311.xml"/><Relationship Id="rId165" Type="http://schemas.openxmlformats.org/officeDocument/2006/relationships/revisionLog" Target="revisionLog1193111.xml"/><Relationship Id="rId186" Type="http://schemas.openxmlformats.org/officeDocument/2006/relationships/revisionLog" Target="revisionLog12221111111.xml"/><Relationship Id="rId351" Type="http://schemas.openxmlformats.org/officeDocument/2006/relationships/revisionLog" Target="revisionLog1401.xml"/><Relationship Id="rId372" Type="http://schemas.openxmlformats.org/officeDocument/2006/relationships/revisionLog" Target="revisionLog144.xml"/><Relationship Id="rId211" Type="http://schemas.openxmlformats.org/officeDocument/2006/relationships/revisionLog" Target="revisionLog14212.xml"/><Relationship Id="rId232" Type="http://schemas.openxmlformats.org/officeDocument/2006/relationships/revisionLog" Target="revisionLog13811.xml"/><Relationship Id="rId253" Type="http://schemas.openxmlformats.org/officeDocument/2006/relationships/revisionLog" Target="revisionLog139111.xml"/><Relationship Id="rId274" Type="http://schemas.openxmlformats.org/officeDocument/2006/relationships/revisionLog" Target="revisionLog14011.xml"/><Relationship Id="rId295" Type="http://schemas.openxmlformats.org/officeDocument/2006/relationships/revisionLog" Target="revisionLog130121.xml"/><Relationship Id="rId309" Type="http://schemas.openxmlformats.org/officeDocument/2006/relationships/revisionLog" Target="revisionLog132211.xml"/><Relationship Id="rId27" Type="http://schemas.openxmlformats.org/officeDocument/2006/relationships/revisionLog" Target="revisionLog171111.xml"/><Relationship Id="rId48" Type="http://schemas.openxmlformats.org/officeDocument/2006/relationships/revisionLog" Target="revisionLog11211.xml"/><Relationship Id="rId69" Type="http://schemas.openxmlformats.org/officeDocument/2006/relationships/revisionLog" Target="revisionLog116112.xml"/><Relationship Id="rId113" Type="http://schemas.openxmlformats.org/officeDocument/2006/relationships/revisionLog" Target="revisionLog15112.xml"/><Relationship Id="rId134" Type="http://schemas.openxmlformats.org/officeDocument/2006/relationships/revisionLog" Target="revisionLog11421.xml"/><Relationship Id="rId320" Type="http://schemas.openxmlformats.org/officeDocument/2006/relationships/revisionLog" Target="revisionLog1441.xml"/><Relationship Id="rId80" Type="http://schemas.openxmlformats.org/officeDocument/2006/relationships/revisionLog" Target="revisionLog1181.xml"/><Relationship Id="rId155" Type="http://schemas.openxmlformats.org/officeDocument/2006/relationships/revisionLog" Target="revisionLog1201.xml"/><Relationship Id="rId176" Type="http://schemas.openxmlformats.org/officeDocument/2006/relationships/revisionLog" Target="revisionLog12321111.xml"/><Relationship Id="rId197" Type="http://schemas.openxmlformats.org/officeDocument/2006/relationships/revisionLog" Target="revisionLog125211111111.xml"/><Relationship Id="rId341" Type="http://schemas.openxmlformats.org/officeDocument/2006/relationships/revisionLog" Target="revisionLog145.xml"/><Relationship Id="rId362" Type="http://schemas.openxmlformats.org/officeDocument/2006/relationships/revisionLog" Target="revisionLog146.xml"/><Relationship Id="rId201" Type="http://schemas.openxmlformats.org/officeDocument/2006/relationships/revisionLog" Target="revisionLog15212.xml"/><Relationship Id="rId222" Type="http://schemas.openxmlformats.org/officeDocument/2006/relationships/revisionLog" Target="revisionLog173.xml"/><Relationship Id="rId243" Type="http://schemas.openxmlformats.org/officeDocument/2006/relationships/revisionLog" Target="revisionLog1103.xml"/><Relationship Id="rId264" Type="http://schemas.openxmlformats.org/officeDocument/2006/relationships/revisionLog" Target="revisionLog140111.xml"/><Relationship Id="rId285" Type="http://schemas.openxmlformats.org/officeDocument/2006/relationships/revisionLog" Target="revisionLog1301211.xml"/><Relationship Id="rId17" Type="http://schemas.openxmlformats.org/officeDocument/2006/relationships/revisionLog" Target="revisionLog1411.xml"/><Relationship Id="rId38" Type="http://schemas.openxmlformats.org/officeDocument/2006/relationships/revisionLog" Target="revisionLog171211.xml"/><Relationship Id="rId59" Type="http://schemas.openxmlformats.org/officeDocument/2006/relationships/revisionLog" Target="revisionLog19211.xml"/><Relationship Id="rId103" Type="http://schemas.openxmlformats.org/officeDocument/2006/relationships/revisionLog" Target="revisionLog1113.xml"/><Relationship Id="rId124" Type="http://schemas.openxmlformats.org/officeDocument/2006/relationships/revisionLog" Target="revisionLog15211.xml"/><Relationship Id="rId310" Type="http://schemas.openxmlformats.org/officeDocument/2006/relationships/revisionLog" Target="revisionLog14411.xml"/><Relationship Id="rId70" Type="http://schemas.openxmlformats.org/officeDocument/2006/relationships/revisionLog" Target="revisionLog117111111.xml"/><Relationship Id="rId91" Type="http://schemas.openxmlformats.org/officeDocument/2006/relationships/revisionLog" Target="revisionLog12011.xml"/><Relationship Id="rId145" Type="http://schemas.openxmlformats.org/officeDocument/2006/relationships/revisionLog" Target="revisionLog11922.xml"/><Relationship Id="rId166" Type="http://schemas.openxmlformats.org/officeDocument/2006/relationships/revisionLog" Target="revisionLog1241.xml"/><Relationship Id="rId187" Type="http://schemas.openxmlformats.org/officeDocument/2006/relationships/revisionLog" Target="revisionLog127311111.xml"/><Relationship Id="rId331" Type="http://schemas.openxmlformats.org/officeDocument/2006/relationships/revisionLog" Target="revisionLog1451.xml"/><Relationship Id="rId352" Type="http://schemas.openxmlformats.org/officeDocument/2006/relationships/revisionLog" Target="revisionLog1461.xml"/><Relationship Id="rId373" Type="http://schemas.openxmlformats.org/officeDocument/2006/relationships/revisionLog" Target="revisionLog147.xml"/><Relationship Id="rId254" Type="http://schemas.openxmlformats.org/officeDocument/2006/relationships/revisionLog" Target="revisionLog1104.xml"/><Relationship Id="rId212" Type="http://schemas.openxmlformats.org/officeDocument/2006/relationships/revisionLog" Target="revisionLog1721.xml"/><Relationship Id="rId233" Type="http://schemas.openxmlformats.org/officeDocument/2006/relationships/revisionLog" Target="revisionLog110131.xml"/><Relationship Id="rId28" Type="http://schemas.openxmlformats.org/officeDocument/2006/relationships/revisionLog" Target="revisionLog17111.xml"/><Relationship Id="rId49" Type="http://schemas.openxmlformats.org/officeDocument/2006/relationships/revisionLog" Target="revisionLog11212.xml"/><Relationship Id="rId114" Type="http://schemas.openxmlformats.org/officeDocument/2006/relationships/revisionLog" Target="revisionLog1821.xml"/><Relationship Id="rId275" Type="http://schemas.openxmlformats.org/officeDocument/2006/relationships/revisionLog" Target="revisionLog144111.xml"/><Relationship Id="rId296" Type="http://schemas.openxmlformats.org/officeDocument/2006/relationships/revisionLog" Target="revisionLog1322111.xml"/><Relationship Id="rId300" Type="http://schemas.openxmlformats.org/officeDocument/2006/relationships/revisionLog" Target="revisionLog14511.xml"/><Relationship Id="rId60" Type="http://schemas.openxmlformats.org/officeDocument/2006/relationships/revisionLog" Target="revisionLog11412.xml"/><Relationship Id="rId81" Type="http://schemas.openxmlformats.org/officeDocument/2006/relationships/revisionLog" Target="revisionLog118211.xml"/><Relationship Id="rId135" Type="http://schemas.openxmlformats.org/officeDocument/2006/relationships/revisionLog" Target="revisionLog12511.xml"/><Relationship Id="rId156" Type="http://schemas.openxmlformats.org/officeDocument/2006/relationships/revisionLog" Target="revisionLog1292111.xml"/><Relationship Id="rId177" Type="http://schemas.openxmlformats.org/officeDocument/2006/relationships/revisionLog" Target="revisionLog13221111.xml"/><Relationship Id="rId198" Type="http://schemas.openxmlformats.org/officeDocument/2006/relationships/revisionLog" Target="revisionLog1303.xml"/><Relationship Id="rId321" Type="http://schemas.openxmlformats.org/officeDocument/2006/relationships/revisionLog" Target="revisionLog14611.xml"/><Relationship Id="rId342" Type="http://schemas.openxmlformats.org/officeDocument/2006/relationships/revisionLog" Target="revisionLog1471.xml"/><Relationship Id="rId363" Type="http://schemas.openxmlformats.org/officeDocument/2006/relationships/revisionLog" Target="revisionLog148.xml"/><Relationship Id="rId202" Type="http://schemas.openxmlformats.org/officeDocument/2006/relationships/revisionLog" Target="revisionLog17211.xml"/><Relationship Id="rId223" Type="http://schemas.openxmlformats.org/officeDocument/2006/relationships/revisionLog" Target="revisionLog111213.xml"/><Relationship Id="rId244" Type="http://schemas.openxmlformats.org/officeDocument/2006/relationships/revisionLog" Target="revisionLog114312.xml"/><Relationship Id="rId18" Type="http://schemas.openxmlformats.org/officeDocument/2006/relationships/revisionLog" Target="revisionLog13211.xml"/><Relationship Id="rId39" Type="http://schemas.openxmlformats.org/officeDocument/2006/relationships/revisionLog" Target="revisionLog152111.xml"/><Relationship Id="rId265" Type="http://schemas.openxmlformats.org/officeDocument/2006/relationships/revisionLog" Target="revisionLog11013.xml"/><Relationship Id="rId286" Type="http://schemas.openxmlformats.org/officeDocument/2006/relationships/revisionLog" Target="revisionLog1215.xml"/><Relationship Id="rId50" Type="http://schemas.openxmlformats.org/officeDocument/2006/relationships/revisionLog" Target="revisionLog11131.xml"/><Relationship Id="rId104" Type="http://schemas.openxmlformats.org/officeDocument/2006/relationships/revisionLog" Target="revisionLog1241111.xml"/><Relationship Id="rId125" Type="http://schemas.openxmlformats.org/officeDocument/2006/relationships/revisionLog" Target="revisionLog11613.xml"/><Relationship Id="rId146" Type="http://schemas.openxmlformats.org/officeDocument/2006/relationships/revisionLog" Target="revisionLog1271211.xml"/><Relationship Id="rId167" Type="http://schemas.openxmlformats.org/officeDocument/2006/relationships/revisionLog" Target="revisionLog13012111.xml"/><Relationship Id="rId188" Type="http://schemas.openxmlformats.org/officeDocument/2006/relationships/revisionLog" Target="revisionLog1302.xml"/><Relationship Id="rId311" Type="http://schemas.openxmlformats.org/officeDocument/2006/relationships/revisionLog" Target="revisionLog146111.xml"/><Relationship Id="rId332" Type="http://schemas.openxmlformats.org/officeDocument/2006/relationships/revisionLog" Target="revisionLog14711.xml"/><Relationship Id="rId353" Type="http://schemas.openxmlformats.org/officeDocument/2006/relationships/revisionLog" Target="revisionLog1481.xml"/><Relationship Id="rId374" Type="http://schemas.openxmlformats.org/officeDocument/2006/relationships/revisionLog" Target="revisionLog149.xml"/><Relationship Id="rId71" Type="http://schemas.openxmlformats.org/officeDocument/2006/relationships/revisionLog" Target="revisionLog11112.xml"/><Relationship Id="rId92" Type="http://schemas.openxmlformats.org/officeDocument/2006/relationships/revisionLog" Target="revisionLog11421111.xml"/><Relationship Id="rId213" Type="http://schemas.openxmlformats.org/officeDocument/2006/relationships/revisionLog" Target="revisionLog1112112.xml"/><Relationship Id="rId234" Type="http://schemas.openxmlformats.org/officeDocument/2006/relationships/revisionLog" Target="revisionLog1143121.xml"/><Relationship Id="rId297" Type="http://schemas.openxmlformats.org/officeDocument/2006/relationships/revisionLog" Target="revisionLog125311.xml"/><Relationship Id="rId29" Type="http://schemas.openxmlformats.org/officeDocument/2006/relationships/revisionLog" Target="revisionLog1611.xml"/><Relationship Id="rId255" Type="http://schemas.openxmlformats.org/officeDocument/2006/relationships/revisionLog" Target="revisionLog1211.xml"/><Relationship Id="rId276" Type="http://schemas.openxmlformats.org/officeDocument/2006/relationships/revisionLog" Target="revisionLog12331.xml"/><Relationship Id="rId40" Type="http://schemas.openxmlformats.org/officeDocument/2006/relationships/revisionLog" Target="revisionLog1911.xml"/><Relationship Id="rId115" Type="http://schemas.openxmlformats.org/officeDocument/2006/relationships/revisionLog" Target="revisionLog153.xml"/><Relationship Id="rId136" Type="http://schemas.openxmlformats.org/officeDocument/2006/relationships/revisionLog" Target="revisionLog1281.xml"/><Relationship Id="rId157" Type="http://schemas.openxmlformats.org/officeDocument/2006/relationships/revisionLog" Target="revisionLog130111.xml"/><Relationship Id="rId178" Type="http://schemas.openxmlformats.org/officeDocument/2006/relationships/revisionLog" Target="revisionLog1331.xml"/><Relationship Id="rId301" Type="http://schemas.openxmlformats.org/officeDocument/2006/relationships/revisionLog" Target="revisionLog1271.xml"/><Relationship Id="rId322" Type="http://schemas.openxmlformats.org/officeDocument/2006/relationships/revisionLog" Target="revisionLog147111.xml"/><Relationship Id="rId343" Type="http://schemas.openxmlformats.org/officeDocument/2006/relationships/revisionLog" Target="revisionLog14811.xml"/><Relationship Id="rId364" Type="http://schemas.openxmlformats.org/officeDocument/2006/relationships/revisionLog" Target="revisionLog1491.xml"/><Relationship Id="rId61" Type="http://schemas.openxmlformats.org/officeDocument/2006/relationships/revisionLog" Target="revisionLog1921.xml"/><Relationship Id="rId82" Type="http://schemas.openxmlformats.org/officeDocument/2006/relationships/revisionLog" Target="revisionLog116131.xml"/><Relationship Id="rId199" Type="http://schemas.openxmlformats.org/officeDocument/2006/relationships/revisionLog" Target="revisionLog1210.xml"/><Relationship Id="rId203" Type="http://schemas.openxmlformats.org/officeDocument/2006/relationships/revisionLog" Target="revisionLog11021.xml"/><Relationship Id="rId19" Type="http://schemas.openxmlformats.org/officeDocument/2006/relationships/revisionLog" Target="revisionLog1511111.xml"/><Relationship Id="rId224" Type="http://schemas.openxmlformats.org/officeDocument/2006/relationships/revisionLog" Target="revisionLog11431112.xml"/><Relationship Id="rId245" Type="http://schemas.openxmlformats.org/officeDocument/2006/relationships/revisionLog" Target="revisionLog12113.xml"/><Relationship Id="rId266" Type="http://schemas.openxmlformats.org/officeDocument/2006/relationships/revisionLog" Target="revisionLog12322.xml"/><Relationship Id="rId287" Type="http://schemas.openxmlformats.org/officeDocument/2006/relationships/revisionLog" Target="revisionLog125221.xml"/><Relationship Id="rId30" Type="http://schemas.openxmlformats.org/officeDocument/2006/relationships/revisionLog" Target="revisionLog18111111.xml"/><Relationship Id="rId105" Type="http://schemas.openxmlformats.org/officeDocument/2006/relationships/revisionLog" Target="revisionLog11111.xml"/><Relationship Id="rId126" Type="http://schemas.openxmlformats.org/officeDocument/2006/relationships/revisionLog" Target="revisionLog1522.xml"/><Relationship Id="rId147" Type="http://schemas.openxmlformats.org/officeDocument/2006/relationships/revisionLog" Target="revisionLog12911.xml"/><Relationship Id="rId168" Type="http://schemas.openxmlformats.org/officeDocument/2006/relationships/revisionLog" Target="revisionLog133111.xml"/><Relationship Id="rId312" Type="http://schemas.openxmlformats.org/officeDocument/2006/relationships/revisionLog" Target="revisionLog12323.xml"/><Relationship Id="rId333" Type="http://schemas.openxmlformats.org/officeDocument/2006/relationships/revisionLog" Target="revisionLog148111.xml"/><Relationship Id="rId354" Type="http://schemas.openxmlformats.org/officeDocument/2006/relationships/revisionLog" Target="revisionLog14911.xml"/><Relationship Id="rId51" Type="http://schemas.openxmlformats.org/officeDocument/2006/relationships/revisionLog" Target="revisionLog114111.xml"/><Relationship Id="rId72" Type="http://schemas.openxmlformats.org/officeDocument/2006/relationships/revisionLog" Target="revisionLog117111112.xml"/><Relationship Id="rId93" Type="http://schemas.openxmlformats.org/officeDocument/2006/relationships/revisionLog" Target="revisionLog1182.xml"/><Relationship Id="rId189" Type="http://schemas.openxmlformats.org/officeDocument/2006/relationships/revisionLog" Target="revisionLog1332.xml"/><Relationship Id="rId375" Type="http://schemas.openxmlformats.org/officeDocument/2006/relationships/revisionLog" Target="revisionLog150.xml"/><Relationship Id="rId298" Type="http://schemas.openxmlformats.org/officeDocument/2006/relationships/revisionLog" Target="revisionLog12712.xml"/><Relationship Id="rId214" Type="http://schemas.openxmlformats.org/officeDocument/2006/relationships/revisionLog" Target="revisionLog1132.xml"/><Relationship Id="rId235" Type="http://schemas.openxmlformats.org/officeDocument/2006/relationships/revisionLog" Target="revisionLog11931.xml"/><Relationship Id="rId256" Type="http://schemas.openxmlformats.org/officeDocument/2006/relationships/revisionLog" Target="revisionLog123212.xml"/><Relationship Id="rId277" Type="http://schemas.openxmlformats.org/officeDocument/2006/relationships/revisionLog" Target="revisionLog1252112.xml"/><Relationship Id="rId116" Type="http://schemas.openxmlformats.org/officeDocument/2006/relationships/revisionLog" Target="revisionLog182.xml"/><Relationship Id="rId137" Type="http://schemas.openxmlformats.org/officeDocument/2006/relationships/revisionLog" Target="revisionLog11614.xml"/><Relationship Id="rId158" Type="http://schemas.openxmlformats.org/officeDocument/2006/relationships/revisionLog" Target="revisionLog1331111.xml"/><Relationship Id="rId302" Type="http://schemas.openxmlformats.org/officeDocument/2006/relationships/revisionLog" Target="revisionLog12922.xml"/><Relationship Id="rId323" Type="http://schemas.openxmlformats.org/officeDocument/2006/relationships/revisionLog" Target="revisionLog1304.xml"/><Relationship Id="rId344" Type="http://schemas.openxmlformats.org/officeDocument/2006/relationships/revisionLog" Target="revisionLog13421.xml"/><Relationship Id="rId20" Type="http://schemas.openxmlformats.org/officeDocument/2006/relationships/revisionLog" Target="revisionLog151111.xml"/><Relationship Id="rId41" Type="http://schemas.openxmlformats.org/officeDocument/2006/relationships/revisionLog" Target="revisionLog18112.xml"/><Relationship Id="rId62" Type="http://schemas.openxmlformats.org/officeDocument/2006/relationships/revisionLog" Target="revisionLog192.xml"/><Relationship Id="rId83" Type="http://schemas.openxmlformats.org/officeDocument/2006/relationships/revisionLog" Target="revisionLog11911.xml"/><Relationship Id="rId179" Type="http://schemas.openxmlformats.org/officeDocument/2006/relationships/revisionLog" Target="revisionLog1351.xml"/><Relationship Id="rId365" Type="http://schemas.openxmlformats.org/officeDocument/2006/relationships/revisionLog" Target="revisionLog1501.xml"/><Relationship Id="rId190" Type="http://schemas.openxmlformats.org/officeDocument/2006/relationships/revisionLog" Target="revisionLog1361.xml"/><Relationship Id="rId204" Type="http://schemas.openxmlformats.org/officeDocument/2006/relationships/revisionLog" Target="revisionLog11141.xml"/><Relationship Id="rId225" Type="http://schemas.openxmlformats.org/officeDocument/2006/relationships/revisionLog" Target="revisionLog11731.xml"/><Relationship Id="rId246" Type="http://schemas.openxmlformats.org/officeDocument/2006/relationships/revisionLog" Target="revisionLog123211.xml"/><Relationship Id="rId267" Type="http://schemas.openxmlformats.org/officeDocument/2006/relationships/revisionLog" Target="revisionLog12521111.xml"/><Relationship Id="rId288" Type="http://schemas.openxmlformats.org/officeDocument/2006/relationships/revisionLog" Target="revisionLog1273.xml"/><Relationship Id="rId106" Type="http://schemas.openxmlformats.org/officeDocument/2006/relationships/revisionLog" Target="revisionLog12312.xml"/><Relationship Id="rId127" Type="http://schemas.openxmlformats.org/officeDocument/2006/relationships/revisionLog" Target="revisionLog116121.xml"/><Relationship Id="rId313" Type="http://schemas.openxmlformats.org/officeDocument/2006/relationships/revisionLog" Target="revisionLog1253.xml"/><Relationship Id="rId10" Type="http://schemas.openxmlformats.org/officeDocument/2006/relationships/revisionLog" Target="revisionLog13111.xml"/><Relationship Id="rId31" Type="http://schemas.openxmlformats.org/officeDocument/2006/relationships/revisionLog" Target="revisionLog1811111.xml"/><Relationship Id="rId52" Type="http://schemas.openxmlformats.org/officeDocument/2006/relationships/revisionLog" Target="revisionLog11312.xml"/><Relationship Id="rId73" Type="http://schemas.openxmlformats.org/officeDocument/2006/relationships/revisionLog" Target="revisionLog1161211.xml"/><Relationship Id="rId94" Type="http://schemas.openxmlformats.org/officeDocument/2006/relationships/revisionLog" Target="revisionLog122111.xml"/><Relationship Id="rId148" Type="http://schemas.openxmlformats.org/officeDocument/2006/relationships/revisionLog" Target="revisionLog12721.xml"/><Relationship Id="rId169" Type="http://schemas.openxmlformats.org/officeDocument/2006/relationships/revisionLog" Target="revisionLog130211.xml"/><Relationship Id="rId334" Type="http://schemas.openxmlformats.org/officeDocument/2006/relationships/revisionLog" Target="revisionLog1371.xml"/><Relationship Id="rId355" Type="http://schemas.openxmlformats.org/officeDocument/2006/relationships/revisionLog" Target="revisionLog135.xml"/><Relationship Id="rId376" Type="http://schemas.openxmlformats.org/officeDocument/2006/relationships/revisionLog" Target="revisionLog139.xml"/></Relationships>
</file>

<file path=xl/revisions/revisionHeaders.xml><?xml version="1.0" encoding="utf-8"?>
<headers xmlns="http://schemas.openxmlformats.org/spreadsheetml/2006/main" xmlns:r="http://schemas.openxmlformats.org/officeDocument/2006/relationships" guid="{45B4C43A-16A7-4EE1-B870-D950DC261160}" diskRevisions="1" revisionId="4658" version="379">
  <header guid="{8B76EF34-5AB3-44E3-BC02-CB205A64EE01}" dateTime="2021-07-02T14:52:03" maxSheetId="3" userName="User563c" r:id="rId7">
    <sheetIdMap count="2">
      <sheetId val="1"/>
      <sheetId val="2"/>
    </sheetIdMap>
  </header>
  <header guid="{548D51B8-B1D1-4ADA-ACB8-FD28414687DF}" dateTime="2021-07-06T15:54:50" maxSheetId="3" userName="User416a" r:id="rId8">
    <sheetIdMap count="2">
      <sheetId val="1"/>
      <sheetId val="2"/>
    </sheetIdMap>
  </header>
  <header guid="{C4EE9DB8-D371-4A7C-B543-BAA4C866BD0B}" dateTime="2021-07-07T10:27:16" maxSheetId="3" userName="Танечка" r:id="rId9" minRId="35" maxRId="47">
    <sheetIdMap count="2">
      <sheetId val="1"/>
      <sheetId val="2"/>
    </sheetIdMap>
  </header>
  <header guid="{15CCCEB4-BEBA-4DA8-BF0B-8E816C3988B1}" dateTime="2021-07-07T11:03:33" maxSheetId="3" userName="Танечка" r:id="rId10" minRId="49" maxRId="62">
    <sheetIdMap count="2">
      <sheetId val="1"/>
      <sheetId val="2"/>
    </sheetIdMap>
  </header>
  <header guid="{8C2B785E-24FC-4DA8-93F7-2A62941E0B8B}" dateTime="2021-07-07T11:35:09" maxSheetId="3" userName="User563c" r:id="rId11" minRId="64" maxRId="66">
    <sheetIdMap count="2">
      <sheetId val="1"/>
      <sheetId val="2"/>
    </sheetIdMap>
  </header>
  <header guid="{7ABFC29E-EC46-44AA-A0D7-466790AAFC64}" dateTime="2021-07-07T14:02:46" maxSheetId="3" userName="User465d" r:id="rId12" minRId="68" maxRId="98">
    <sheetIdMap count="2">
      <sheetId val="1"/>
      <sheetId val="2"/>
    </sheetIdMap>
  </header>
  <header guid="{D8E5BFB6-CF3E-423D-B7CF-00A45AE291BC}" dateTime="2021-07-07T14:04:57" maxSheetId="3" userName="User465d" r:id="rId13" minRId="101" maxRId="103">
    <sheetIdMap count="2">
      <sheetId val="1"/>
      <sheetId val="2"/>
    </sheetIdMap>
  </header>
  <header guid="{9E3C2F50-F74A-4F67-AA4C-B17A4427B819}" dateTime="2021-07-07T14:06:07" maxSheetId="3" userName="User465d" r:id="rId14" minRId="105">
    <sheetIdMap count="2">
      <sheetId val="1"/>
      <sheetId val="2"/>
    </sheetIdMap>
  </header>
  <header guid="{8911A208-D5DA-4AE7-ADF3-9EAAFC3C0B22}" dateTime="2021-07-07T14:51:02" maxSheetId="3" userName="Танечка" r:id="rId15">
    <sheetIdMap count="2">
      <sheetId val="1"/>
      <sheetId val="2"/>
    </sheetIdMap>
  </header>
  <header guid="{BA776F6D-09D8-4622-BFCD-300CE6309866}" dateTime="2021-07-07T14:51:46" maxSheetId="3" userName="User465d" r:id="rId16" minRId="108" maxRId="159">
    <sheetIdMap count="2">
      <sheetId val="1"/>
      <sheetId val="2"/>
    </sheetIdMap>
  </header>
  <header guid="{7058D4FE-2B51-4F08-8FFA-1E2A7C10CAEC}" dateTime="2021-07-07T15:02:21" maxSheetId="3" userName="User465d" r:id="rId17" minRId="161" maxRId="163">
    <sheetIdMap count="2">
      <sheetId val="1"/>
      <sheetId val="2"/>
    </sheetIdMap>
  </header>
  <header guid="{88FA1623-C75D-4BD2-AD00-800BDB2FBA95}" dateTime="2021-07-08T10:50:38" maxSheetId="3" userName="User459c" r:id="rId18" minRId="165" maxRId="168">
    <sheetIdMap count="2">
      <sheetId val="1"/>
      <sheetId val="2"/>
    </sheetIdMap>
  </header>
  <header guid="{9C97117C-CBB0-418F-82FA-A2E2B25EB42E}" dateTime="2021-07-08T11:00:33" maxSheetId="3" userName="User459c" r:id="rId19" minRId="170" maxRId="178">
    <sheetIdMap count="2">
      <sheetId val="1"/>
      <sheetId val="2"/>
    </sheetIdMap>
  </header>
  <header guid="{7A1EAFA0-D36C-48A9-9C8A-51F7D64DB462}" dateTime="2021-07-08T11:01:30" maxSheetId="3" userName="User459c" r:id="rId20">
    <sheetIdMap count="2">
      <sheetId val="1"/>
      <sheetId val="2"/>
    </sheetIdMap>
  </header>
  <header guid="{05C3F2B4-F57A-42BA-B8C0-AD16BD490E75}" dateTime="2021-07-08T11:02:20" maxSheetId="3" userName="User459c" r:id="rId21">
    <sheetIdMap count="2">
      <sheetId val="1"/>
      <sheetId val="2"/>
    </sheetIdMap>
  </header>
  <header guid="{A2C598EE-1638-4EA1-98B0-0C1761D3502D}" dateTime="2021-07-08T11:02:21" maxSheetId="3" userName="User459c" r:id="rId22">
    <sheetIdMap count="2">
      <sheetId val="1"/>
      <sheetId val="2"/>
    </sheetIdMap>
  </header>
  <header guid="{6B7DA89F-956F-4D40-A8BF-F71A0743A034}" dateTime="2021-07-08T11:26:48" maxSheetId="3" userName="User459c" r:id="rId23" minRId="183" maxRId="191">
    <sheetIdMap count="2">
      <sheetId val="1"/>
      <sheetId val="2"/>
    </sheetIdMap>
  </header>
  <header guid="{5FF95B5F-4C06-49D9-A8C9-68981AB029E0}" dateTime="2021-07-08T11:27:17" maxSheetId="3" userName="User459c" r:id="rId24" minRId="192" maxRId="193">
    <sheetIdMap count="2">
      <sheetId val="1"/>
      <sheetId val="2"/>
    </sheetIdMap>
  </header>
  <header guid="{3391AA1C-3EF8-4DD6-8DA7-66EE7E6CCEFF}" dateTime="2021-07-08T11:37:56" maxSheetId="3" userName="User459c" r:id="rId25" minRId="194" maxRId="196">
    <sheetIdMap count="2">
      <sheetId val="1"/>
      <sheetId val="2"/>
    </sheetIdMap>
  </header>
  <header guid="{E76B4E9C-440A-4317-B32E-B59D70F1E1A9}" dateTime="2021-07-08T11:51:28" maxSheetId="3" userName="User569c" r:id="rId26" minRId="197" maxRId="198">
    <sheetIdMap count="2">
      <sheetId val="1"/>
      <sheetId val="2"/>
    </sheetIdMap>
  </header>
  <header guid="{2475A0AE-747C-4C21-B103-A32D23F5BDBB}" dateTime="2021-07-08T11:53:06" maxSheetId="3" userName="User569c" r:id="rId27">
    <sheetIdMap count="2">
      <sheetId val="1"/>
      <sheetId val="2"/>
    </sheetIdMap>
  </header>
  <header guid="{B5FC8514-2A46-4661-8CD4-55304A62F781}" dateTime="2021-07-08T11:53:45" maxSheetId="3" userName="User459c" r:id="rId28" minRId="201" maxRId="209">
    <sheetIdMap count="2">
      <sheetId val="1"/>
      <sheetId val="2"/>
    </sheetIdMap>
  </header>
  <header guid="{85956435-8F72-48B4-B59E-96EBAA0506D9}" dateTime="2021-07-08T11:58:39" maxSheetId="3" userName="User569c" r:id="rId29" minRId="210" maxRId="214">
    <sheetIdMap count="2">
      <sheetId val="1"/>
      <sheetId val="2"/>
    </sheetIdMap>
  </header>
  <header guid="{2ECF0F8E-7EB5-44FA-8A5D-1E0A14EBB056}" dateTime="2021-07-08T12:00:15" maxSheetId="3" userName="User569c" r:id="rId30">
    <sheetIdMap count="2">
      <sheetId val="1"/>
      <sheetId val="2"/>
    </sheetIdMap>
  </header>
  <header guid="{A11D7FD7-7FE3-4D6A-B5A1-E0EB25B29934}" dateTime="2021-07-08T12:01:22" maxSheetId="3" userName="User569c" r:id="rId31">
    <sheetIdMap count="2">
      <sheetId val="1"/>
      <sheetId val="2"/>
    </sheetIdMap>
  </header>
  <header guid="{79C48306-CAFB-42AF-82A6-6CB8E22C1689}" dateTime="2021-07-08T12:08:32" maxSheetId="3" userName="User416a" r:id="rId32">
    <sheetIdMap count="2">
      <sheetId val="1"/>
      <sheetId val="2"/>
    </sheetIdMap>
  </header>
  <header guid="{B87AC39D-7577-45E5-A404-B0D6113E7338}" dateTime="2021-07-08T12:09:13" maxSheetId="3" userName="User416a" r:id="rId33">
    <sheetIdMap count="2">
      <sheetId val="1"/>
      <sheetId val="2"/>
    </sheetIdMap>
  </header>
  <header guid="{B31EE12F-C767-423D-BF8E-88DCBD29ABBD}" dateTime="2021-07-08T12:15:15" maxSheetId="3" userName="User569c" r:id="rId34" minRId="224" maxRId="227">
    <sheetIdMap count="2">
      <sheetId val="1"/>
      <sheetId val="2"/>
    </sheetIdMap>
  </header>
  <header guid="{699099AE-B2FC-43F9-B48E-9C81627A3874}" dateTime="2021-07-08T12:15:31" maxSheetId="3" userName="User416a" r:id="rId35">
    <sheetIdMap count="2">
      <sheetId val="1"/>
      <sheetId val="2"/>
    </sheetIdMap>
  </header>
  <header guid="{78A698EF-9C81-48C0-BF25-DB16C3DAA3E9}" dateTime="2021-07-08T12:18:04" maxSheetId="3" userName="User459c" r:id="rId36" minRId="232" maxRId="247">
    <sheetIdMap count="2">
      <sheetId val="1"/>
      <sheetId val="2"/>
    </sheetIdMap>
  </header>
  <header guid="{D055EBCC-A774-4DFC-A12A-FE8AF8F0E051}" dateTime="2021-07-08T12:21:34" maxSheetId="3" userName="User569c" r:id="rId37" minRId="248" maxRId="250">
    <sheetIdMap count="2">
      <sheetId val="1"/>
      <sheetId val="2"/>
    </sheetIdMap>
  </header>
  <header guid="{5D84861B-7C3E-4DE2-8393-EF5E300BB93B}" dateTime="2021-07-08T12:22:34" maxSheetId="3" userName="User459c" r:id="rId38" minRId="252" maxRId="255">
    <sheetIdMap count="2">
      <sheetId val="1"/>
      <sheetId val="2"/>
    </sheetIdMap>
  </header>
  <header guid="{D93815EC-B55E-4927-9B4D-D1645D635873}" dateTime="2021-07-08T12:58:19" maxSheetId="3" userName="User459c" r:id="rId39" minRId="256" maxRId="276">
    <sheetIdMap count="2">
      <sheetId val="1"/>
      <sheetId val="2"/>
    </sheetIdMap>
  </header>
  <header guid="{3B22673D-59FB-4A01-8DC1-6CA524FF9514}" dateTime="2021-07-08T13:52:11" maxSheetId="3" userName="User416a" r:id="rId40">
    <sheetIdMap count="2">
      <sheetId val="1"/>
      <sheetId val="2"/>
    </sheetIdMap>
  </header>
  <header guid="{32EFDA70-FDDD-4DDF-8542-556A16E8732A}" dateTime="2021-07-08T14:06:09" maxSheetId="3" userName="User416a" r:id="rId41">
    <sheetIdMap count="2">
      <sheetId val="1"/>
      <sheetId val="2"/>
    </sheetIdMap>
  </header>
  <header guid="{9D7329A2-13AA-4357-9485-B332A97FA1F3}" dateTime="2021-07-08T14:13:20" maxSheetId="3" userName="User416a" r:id="rId42">
    <sheetIdMap count="2">
      <sheetId val="1"/>
      <sheetId val="2"/>
    </sheetIdMap>
  </header>
  <header guid="{6BC29C51-5F3E-4BC0-ADEC-7F3270195703}" dateTime="2021-07-08T14:13:56" maxSheetId="3" userName="User416a" r:id="rId43">
    <sheetIdMap count="2">
      <sheetId val="1"/>
      <sheetId val="2"/>
    </sheetIdMap>
  </header>
  <header guid="{441AB454-620F-4793-A865-45DE26FB806F}" dateTime="2021-07-08T14:23:24" maxSheetId="3" userName="User416a" r:id="rId44">
    <sheetIdMap count="2">
      <sheetId val="1"/>
      <sheetId val="2"/>
    </sheetIdMap>
  </header>
  <header guid="{38979AEE-7D62-4BF0-9D35-EB82A61A361C}" dateTime="2021-07-08T14:38:25" maxSheetId="3" userName="User416a" r:id="rId45">
    <sheetIdMap count="2">
      <sheetId val="1"/>
      <sheetId val="2"/>
    </sheetIdMap>
  </header>
  <header guid="{CBB5B22F-2934-4557-9828-B2215A7F0F68}" dateTime="2021-07-08T15:19:42" maxSheetId="3" userName="User416a" r:id="rId46">
    <sheetIdMap count="2">
      <sheetId val="1"/>
      <sheetId val="2"/>
    </sheetIdMap>
  </header>
  <header guid="{18325132-AA44-4BC7-BB4D-1B2C38ECA173}" dateTime="2021-07-09T11:28:34" maxSheetId="3" userName="User416a" r:id="rId47">
    <sheetIdMap count="2">
      <sheetId val="1"/>
      <sheetId val="2"/>
    </sheetIdMap>
  </header>
  <header guid="{08AB44D2-35AE-4EAB-965A-642B953103F6}" dateTime="2021-07-09T11:31:09" maxSheetId="3" userName="User416a" r:id="rId48">
    <sheetIdMap count="2">
      <sheetId val="1"/>
      <sheetId val="2"/>
    </sheetIdMap>
  </header>
  <header guid="{DA3D20CD-CE55-44A3-9EEF-73E6310C238D}" dateTime="2021-07-09T11:56:42" maxSheetId="3" userName="User415" r:id="rId49" minRId="304" maxRId="311">
    <sheetIdMap count="2">
      <sheetId val="1"/>
      <sheetId val="2"/>
    </sheetIdMap>
  </header>
  <header guid="{9307E0D4-536E-4AE3-9EA6-C5005F44E243}" dateTime="2021-07-09T12:08:54" maxSheetId="3" userName="User415" r:id="rId50">
    <sheetIdMap count="2">
      <sheetId val="1"/>
      <sheetId val="2"/>
    </sheetIdMap>
  </header>
  <header guid="{32192DBD-B6A3-423F-BB45-DC10479245FC}" dateTime="2021-07-09T12:21:37" maxSheetId="3" userName="User416a" r:id="rId51">
    <sheetIdMap count="2">
      <sheetId val="1"/>
      <sheetId val="2"/>
    </sheetIdMap>
  </header>
  <header guid="{8C714369-6282-4069-91B9-01E12A5D51FC}" dateTime="2021-07-09T12:37:28" maxSheetId="3" userName="User415" r:id="rId52" minRId="317" maxRId="318">
    <sheetIdMap count="2">
      <sheetId val="1"/>
      <sheetId val="2"/>
    </sheetIdMap>
  </header>
  <header guid="{B2EAA210-53EE-4042-8383-F83083930725}" dateTime="2021-07-09T13:43:28" maxSheetId="3" userName="User416a" r:id="rId53">
    <sheetIdMap count="2">
      <sheetId val="1"/>
      <sheetId val="2"/>
    </sheetIdMap>
  </header>
  <header guid="{6C15D815-AC5C-4AAA-919F-75D08966FE68}" dateTime="2021-07-09T13:51:13" maxSheetId="3" userName="User416a" r:id="rId54">
    <sheetIdMap count="2">
      <sheetId val="1"/>
      <sheetId val="2"/>
    </sheetIdMap>
  </header>
  <header guid="{9EC36F76-F161-46BE-9AEE-54F0601D12B4}" dateTime="2021-07-09T15:07:15" maxSheetId="3" userName="User416a" r:id="rId55" minRId="326" maxRId="328">
    <sheetIdMap count="2">
      <sheetId val="1"/>
      <sheetId val="2"/>
    </sheetIdMap>
  </header>
  <header guid="{730823B6-B1F4-4381-9EC2-3C28AED3C918}" dateTime="2021-07-09T15:25:26" maxSheetId="3" userName="User415" r:id="rId56">
    <sheetIdMap count="2">
      <sheetId val="1"/>
      <sheetId val="2"/>
    </sheetIdMap>
  </header>
  <header guid="{C96ED702-C69D-4924-AB9E-7CB9AC0C14B1}" dateTime="2021-07-09T15:30:19" maxSheetId="3" userName="User416a" r:id="rId57" minRId="333" maxRId="340">
    <sheetIdMap count="2">
      <sheetId val="1"/>
      <sheetId val="2"/>
    </sheetIdMap>
  </header>
  <header guid="{86976E08-4723-429B-B382-9F413F32C92F}" dateTime="2021-07-09T15:37:58" maxSheetId="3" userName="User416a" r:id="rId58">
    <sheetIdMap count="2">
      <sheetId val="1"/>
      <sheetId val="2"/>
    </sheetIdMap>
  </header>
  <header guid="{708A1E4C-CF1E-4164-A25F-008689568754}" dateTime="2021-07-09T15:44:03" maxSheetId="3" userName="User416a" r:id="rId59">
    <sheetIdMap count="2">
      <sheetId val="1"/>
      <sheetId val="2"/>
    </sheetIdMap>
  </header>
  <header guid="{212A9102-A4FA-4B85-9CC6-ADF455120931}" dateTime="2021-07-09T15:45:57" maxSheetId="3" userName="User416a" r:id="rId60">
    <sheetIdMap count="2">
      <sheetId val="1"/>
      <sheetId val="2"/>
    </sheetIdMap>
  </header>
  <header guid="{E69698CA-7B60-437A-A3BC-49E33D5F6FEB}" dateTime="2021-07-09T16:11:28" maxSheetId="3" userName="User416a" r:id="rId61">
    <sheetIdMap count="2">
      <sheetId val="1"/>
      <sheetId val="2"/>
    </sheetIdMap>
  </header>
  <header guid="{CF306AD9-96B5-4F71-BAFE-236A898D0681}" dateTime="2021-07-09T16:17:06" maxSheetId="3" userName="User416a" r:id="rId62">
    <sheetIdMap count="2">
      <sheetId val="1"/>
      <sheetId val="2"/>
    </sheetIdMap>
  </header>
  <header guid="{EB15BBF1-3E2F-4D4F-90CC-28D1F6241045}" dateTime="2021-07-09T16:41:53" maxSheetId="3" userName="User416a" r:id="rId63">
    <sheetIdMap count="2">
      <sheetId val="1"/>
      <sheetId val="2"/>
    </sheetIdMap>
  </header>
  <header guid="{070F7B1C-0BF4-4958-ABFF-BC8EC3AA5AD7}" dateTime="2021-07-09T16:55:59" maxSheetId="3" userName="User415" r:id="rId64">
    <sheetIdMap count="2">
      <sheetId val="1"/>
      <sheetId val="2"/>
    </sheetIdMap>
  </header>
  <header guid="{F69F3A89-C87D-42C7-B728-3A49A6BB82E6}" dateTime="2021-07-12T09:09:08" maxSheetId="3" userName="user565f" r:id="rId65" minRId="363" maxRId="364">
    <sheetIdMap count="2">
      <sheetId val="1"/>
      <sheetId val="2"/>
    </sheetIdMap>
  </header>
  <header guid="{0FB2B024-ACD2-4C71-93A2-DE68AF4520B5}" dateTime="2021-07-12T09:11:25" maxSheetId="3" userName="user565f" r:id="rId66" minRId="366" maxRId="369">
    <sheetIdMap count="2">
      <sheetId val="1"/>
      <sheetId val="2"/>
    </sheetIdMap>
  </header>
  <header guid="{E4309CA7-C37F-4029-950C-4D5124B8C5B7}" dateTime="2021-07-12T09:12:52" maxSheetId="3" userName="User415" r:id="rId67" minRId="371" maxRId="372">
    <sheetIdMap count="2">
      <sheetId val="1"/>
      <sheetId val="2"/>
    </sheetIdMap>
  </header>
  <header guid="{263319F3-3AC6-4265-8210-86D1E841895F}" dateTime="2021-07-12T09:13:38" maxSheetId="3" userName="user565f" r:id="rId68" minRId="374" maxRId="376">
    <sheetIdMap count="2">
      <sheetId val="1"/>
      <sheetId val="2"/>
    </sheetIdMap>
  </header>
  <header guid="{C8BDC202-CE37-45D2-8B85-F18C05E2F718}" dateTime="2021-07-12T09:16:46" maxSheetId="3" userName="User415" r:id="rId69" minRId="378">
    <sheetIdMap count="2">
      <sheetId val="1"/>
      <sheetId val="2"/>
    </sheetIdMap>
  </header>
  <header guid="{451BA18B-DD35-4ECE-8CD2-607A61706A9C}" dateTime="2021-07-12T09:17:05" maxSheetId="3" userName="User415" r:id="rId70" minRId="380" maxRId="381">
    <sheetIdMap count="2">
      <sheetId val="1"/>
      <sheetId val="2"/>
    </sheetIdMap>
  </header>
  <header guid="{5E2535EB-473B-4F46-A1DE-23092B39D2F8}" dateTime="2021-07-12T09:17:34" maxSheetId="3" userName="User459c" r:id="rId71">
    <sheetIdMap count="2">
      <sheetId val="1"/>
      <sheetId val="2"/>
    </sheetIdMap>
  </header>
  <header guid="{E4A33AF6-55CB-4B27-8B4A-535135064BAC}" dateTime="2021-07-12T09:19:19" maxSheetId="3" userName="User415" r:id="rId72" minRId="384" maxRId="387">
    <sheetIdMap count="2">
      <sheetId val="1"/>
      <sheetId val="2"/>
    </sheetIdMap>
  </header>
  <header guid="{CEE2B75C-D3BC-43D8-BBF2-AF4926F01B91}" dateTime="2021-07-12T09:20:13" maxSheetId="3" userName="user565f" r:id="rId73" minRId="389" maxRId="391">
    <sheetIdMap count="2">
      <sheetId val="1"/>
      <sheetId val="2"/>
    </sheetIdMap>
  </header>
  <header guid="{C6428629-3641-402C-804D-82D637A401C3}" dateTime="2021-07-12T09:26:22" maxSheetId="3" userName="user565f" r:id="rId74" minRId="393" maxRId="398">
    <sheetIdMap count="2">
      <sheetId val="1"/>
      <sheetId val="2"/>
    </sheetIdMap>
  </header>
  <header guid="{6E92F4AE-0D9F-4E9F-8902-5B8A013650BC}" dateTime="2021-07-12T09:36:33" maxSheetId="3" userName="user415c" r:id="rId75" minRId="400" maxRId="413">
    <sheetIdMap count="2">
      <sheetId val="1"/>
      <sheetId val="2"/>
    </sheetIdMap>
  </header>
  <header guid="{714A38C5-E1B9-4C98-8F7A-C2D5D9274FB8}" dateTime="2021-07-12T09:38:47" maxSheetId="3" userName="user415c" r:id="rId76">
    <sheetIdMap count="2">
      <sheetId val="1"/>
      <sheetId val="2"/>
    </sheetIdMap>
  </header>
  <header guid="{BC80E330-00C1-46A9-9220-F115DDF0940D}" dateTime="2021-07-12T10:00:37" maxSheetId="3" userName="user565f" r:id="rId77" minRId="416">
    <sheetIdMap count="2">
      <sheetId val="1"/>
      <sheetId val="2"/>
    </sheetIdMap>
  </header>
  <header guid="{09A31B1D-1F79-413C-84AC-A67E75EB6D9E}" dateTime="2021-07-12T10:01:23" maxSheetId="3" userName="user565f" r:id="rId78" minRId="417">
    <sheetIdMap count="2">
      <sheetId val="1"/>
      <sheetId val="2"/>
    </sheetIdMap>
  </header>
  <header guid="{B7C21441-28FB-4361-9DDE-33FE4627FECC}" dateTime="2021-07-12T10:02:06" maxSheetId="3" userName="user565f" r:id="rId79" minRId="418" maxRId="419">
    <sheetIdMap count="2">
      <sheetId val="1"/>
      <sheetId val="2"/>
    </sheetIdMap>
  </header>
  <header guid="{0FB1FF7E-F52D-4CFA-A848-121098039C81}" dateTime="2021-07-12T10:03:24" maxSheetId="3" userName="user565f" r:id="rId80" minRId="420">
    <sheetIdMap count="2">
      <sheetId val="1"/>
      <sheetId val="2"/>
    </sheetIdMap>
  </header>
  <header guid="{C9C46AD9-B895-469B-8BF0-6A159722237F}" dateTime="2021-07-12T10:06:12" maxSheetId="3" userName="user565f" r:id="rId81" minRId="421" maxRId="422">
    <sheetIdMap count="2">
      <sheetId val="1"/>
      <sheetId val="2"/>
    </sheetIdMap>
  </header>
  <header guid="{B63764AC-A3E7-4722-921A-6D4A59C65E7C}" dateTime="2021-07-12T10:08:23" maxSheetId="3" userName="user565f" r:id="rId82" minRId="423">
    <sheetIdMap count="2">
      <sheetId val="1"/>
      <sheetId val="2"/>
    </sheetIdMap>
  </header>
  <header guid="{75349429-1E8C-47DB-9FE1-B1734D378ECC}" dateTime="2021-07-12T10:09:21" maxSheetId="3" userName="user565f" r:id="rId83" minRId="424">
    <sheetIdMap count="2">
      <sheetId val="1"/>
      <sheetId val="2"/>
    </sheetIdMap>
  </header>
  <header guid="{1F74EC36-1676-4E6B-8042-8A992CE15989}" dateTime="2021-07-12T10:09:30" maxSheetId="3" userName="user565f" r:id="rId84">
    <sheetIdMap count="2">
      <sheetId val="1"/>
      <sheetId val="2"/>
    </sheetIdMap>
  </header>
  <header guid="{3839811D-3CA9-4554-9576-C38D6482682D}" dateTime="2021-07-12T10:10:43" maxSheetId="3" userName="user565f" r:id="rId85" minRId="425">
    <sheetIdMap count="2">
      <sheetId val="1"/>
      <sheetId val="2"/>
    </sheetIdMap>
  </header>
  <header guid="{AEADF77D-D354-4569-9FE3-8009355EBB69}" dateTime="2021-07-12T10:13:09" maxSheetId="3" userName="user565f" r:id="rId86" minRId="426">
    <sheetIdMap count="2">
      <sheetId val="1"/>
      <sheetId val="2"/>
    </sheetIdMap>
  </header>
  <header guid="{E28CF20A-EFBF-4B2E-A07C-8C5F4B45AE20}" dateTime="2021-07-12T10:31:54" maxSheetId="3" userName="user565f" r:id="rId87" minRId="427">
    <sheetIdMap count="2">
      <sheetId val="1"/>
      <sheetId val="2"/>
    </sheetIdMap>
  </header>
  <header guid="{2753E1D9-D912-4A18-B476-D01AB5BA4C1F}" dateTime="2021-07-12T10:35:32" maxSheetId="3" userName="user565f" r:id="rId88" minRId="428">
    <sheetIdMap count="2">
      <sheetId val="1"/>
      <sheetId val="2"/>
    </sheetIdMap>
  </header>
  <header guid="{A29E0A57-1BD7-47DC-A39D-440A1AA8175E}" dateTime="2021-07-12T10:39:41" maxSheetId="3" userName="user565f" r:id="rId89" minRId="429" maxRId="431">
    <sheetIdMap count="2">
      <sheetId val="1"/>
      <sheetId val="2"/>
    </sheetIdMap>
  </header>
  <header guid="{87B05946-CF4E-4C9A-B9BE-1CDE5576949C}" dateTime="2021-07-12T10:40:48" maxSheetId="3" userName="user565f" r:id="rId90" minRId="432">
    <sheetIdMap count="2">
      <sheetId val="1"/>
      <sheetId val="2"/>
    </sheetIdMap>
  </header>
  <header guid="{D6A7CDE0-320B-4DAF-8565-F4FDA1B64A58}" dateTime="2021-07-12T10:41:15" maxSheetId="3" userName="user565f" r:id="rId91" minRId="433" maxRId="434">
    <sheetIdMap count="2">
      <sheetId val="1"/>
      <sheetId val="2"/>
    </sheetIdMap>
  </header>
  <header guid="{E8BF73ED-E9EF-4052-861C-05CBE372FE6B}" dateTime="2021-07-12T10:44:00" maxSheetId="3" userName="user565f" r:id="rId92" minRId="435">
    <sheetIdMap count="2">
      <sheetId val="1"/>
      <sheetId val="2"/>
    </sheetIdMap>
  </header>
  <header guid="{D82FBD11-D1A2-4A55-82E6-9A26C50AF071}" dateTime="2021-07-12T10:47:05" maxSheetId="3" userName="user565f" r:id="rId93" minRId="436" maxRId="437">
    <sheetIdMap count="2">
      <sheetId val="1"/>
      <sheetId val="2"/>
    </sheetIdMap>
  </header>
  <header guid="{B9844C54-E2EA-428C-8E62-7E337A203B08}" dateTime="2021-07-12T10:49:13" maxSheetId="3" userName="user565f" r:id="rId94" minRId="438" maxRId="439">
    <sheetIdMap count="2">
      <sheetId val="1"/>
      <sheetId val="2"/>
    </sheetIdMap>
  </header>
  <header guid="{E663FCA7-8110-4478-80BE-85D3D0D38648}" dateTime="2021-07-12T10:52:10" maxSheetId="3" userName="user565f" r:id="rId95" minRId="440" maxRId="442">
    <sheetIdMap count="2">
      <sheetId val="1"/>
      <sheetId val="2"/>
    </sheetIdMap>
  </header>
  <header guid="{4F535A2A-33CF-41FD-8C87-36F028DC59D7}" dateTime="2021-07-12T10:53:02" maxSheetId="3" userName="user565f" r:id="rId96" minRId="443">
    <sheetIdMap count="2">
      <sheetId val="1"/>
      <sheetId val="2"/>
    </sheetIdMap>
  </header>
  <header guid="{168EEAAF-4D59-4EB9-B599-5E8EDF495495}" dateTime="2021-07-12T11:05:16" maxSheetId="3" userName="user565f" r:id="rId97" minRId="444">
    <sheetIdMap count="2">
      <sheetId val="1"/>
      <sheetId val="2"/>
    </sheetIdMap>
  </header>
  <header guid="{3CAB87FE-9262-42BD-BBDC-72C7FAE15F41}" dateTime="2021-07-12T11:10:11" maxSheetId="3" userName="user565f" r:id="rId98" minRId="445" maxRId="450">
    <sheetIdMap count="2">
      <sheetId val="1"/>
      <sheetId val="2"/>
    </sheetIdMap>
  </header>
  <header guid="{D2905F85-6845-4E30-A525-C72E1708C35D}" dateTime="2021-07-12T11:14:22" maxSheetId="3" userName="user565f" r:id="rId99" minRId="451" maxRId="452">
    <sheetIdMap count="2">
      <sheetId val="1"/>
      <sheetId val="2"/>
    </sheetIdMap>
  </header>
  <header guid="{5F7A6B4E-CD41-44B5-96D6-7E12D51641BD}" dateTime="2021-07-12T11:14:48" maxSheetId="3" userName="user565f" r:id="rId100">
    <sheetIdMap count="2">
      <sheetId val="1"/>
      <sheetId val="2"/>
    </sheetIdMap>
  </header>
  <header guid="{D05C82C2-68E5-4FAC-8654-B6C987D8A3D0}" dateTime="2021-07-12T11:17:39" maxSheetId="3" userName="user565f" r:id="rId101" minRId="453" maxRId="454">
    <sheetIdMap count="2">
      <sheetId val="1"/>
      <sheetId val="2"/>
    </sheetIdMap>
  </header>
  <header guid="{DA54C974-622B-4ED8-AAEE-97DCC18830EA}" dateTime="2021-07-12T11:30:12" maxSheetId="3" userName="user565f" r:id="rId102" minRId="455" maxRId="457">
    <sheetIdMap count="2">
      <sheetId val="1"/>
      <sheetId val="2"/>
    </sheetIdMap>
  </header>
  <header guid="{0E427A4A-3377-409C-B3B8-9BB262DC8692}" dateTime="2021-07-12T11:31:13" maxSheetId="3" userName="user565f" r:id="rId103">
    <sheetIdMap count="2">
      <sheetId val="1"/>
      <sheetId val="2"/>
    </sheetIdMap>
  </header>
  <header guid="{F8D90659-B3FD-4BAB-A01B-B3C62377351C}" dateTime="2021-07-12T11:36:05" maxSheetId="3" userName="user565f" r:id="rId104" minRId="458">
    <sheetIdMap count="2">
      <sheetId val="1"/>
      <sheetId val="2"/>
    </sheetIdMap>
  </header>
  <header guid="{720DA015-8745-45EF-AC04-A3E001E3349C}" dateTime="2021-07-12T11:37:05" maxSheetId="3" userName="user565f" r:id="rId105" minRId="459" maxRId="460">
    <sheetIdMap count="2">
      <sheetId val="1"/>
      <sheetId val="2"/>
    </sheetIdMap>
  </header>
  <header guid="{792AF0F6-202A-4A02-A876-0DE7C8401266}" dateTime="2021-07-12T11:37:32" maxSheetId="3" userName="user565f" r:id="rId106" minRId="461">
    <sheetIdMap count="2">
      <sheetId val="1"/>
      <sheetId val="2"/>
    </sheetIdMap>
  </header>
  <header guid="{F12EBADF-A629-4BE6-AB0F-0AC84F36EF52}" dateTime="2021-07-12T11:38:16" maxSheetId="3" userName="user565f" r:id="rId107" minRId="462">
    <sheetIdMap count="2">
      <sheetId val="1"/>
      <sheetId val="2"/>
    </sheetIdMap>
  </header>
  <header guid="{8102CDF2-1A00-4353-B791-85FDE9C63F2C}" dateTime="2021-07-12T11:43:46" maxSheetId="3" userName="user565f" r:id="rId108" minRId="463" maxRId="469">
    <sheetIdMap count="2">
      <sheetId val="1"/>
      <sheetId val="2"/>
    </sheetIdMap>
  </header>
  <header guid="{7D44FFE5-6100-4D81-997E-021C648EAC16}" dateTime="2021-07-12T11:47:11" maxSheetId="3" userName="user565f" r:id="rId109" minRId="470" maxRId="477">
    <sheetIdMap count="2">
      <sheetId val="1"/>
      <sheetId val="2"/>
    </sheetIdMap>
  </header>
  <header guid="{C51F5A6F-BD44-437F-ABC8-ADBF7C12A306}" dateTime="2021-07-12T11:52:42" maxSheetId="3" userName="user565f" r:id="rId110" minRId="478">
    <sheetIdMap count="2">
      <sheetId val="1"/>
      <sheetId val="2"/>
    </sheetIdMap>
  </header>
  <header guid="{59502893-6118-48A7-8E63-3439D53A3F4C}" dateTime="2021-07-12T11:53:40" maxSheetId="3" userName="user565f" r:id="rId111" minRId="479" maxRId="480">
    <sheetIdMap count="2">
      <sheetId val="1"/>
      <sheetId val="2"/>
    </sheetIdMap>
  </header>
  <header guid="{9990D8DA-06B2-4780-891B-6F21CE672BB7}" dateTime="2021-07-12T11:54:43" maxSheetId="3" userName="user565f" r:id="rId112" minRId="481" maxRId="482">
    <sheetIdMap count="2">
      <sheetId val="1"/>
      <sheetId val="2"/>
    </sheetIdMap>
  </header>
  <header guid="{4F13C071-55A3-4B81-97E0-550A78AD71B3}" dateTime="2021-07-12T11:55:10" maxSheetId="3" userName="user565f" r:id="rId113" minRId="483">
    <sheetIdMap count="2">
      <sheetId val="1"/>
      <sheetId val="2"/>
    </sheetIdMap>
  </header>
  <header guid="{E3F1F415-6799-49DB-8E5B-82231D404D24}" dateTime="2021-07-12T11:55:49" maxSheetId="3" userName="user565f" r:id="rId114">
    <sheetIdMap count="2">
      <sheetId val="1"/>
      <sheetId val="2"/>
    </sheetIdMap>
  </header>
  <header guid="{F5DCB3BD-2D77-453F-BE67-7EC36498C654}" dateTime="2021-07-12T11:56:30" maxSheetId="3" userName="user565f" r:id="rId115">
    <sheetIdMap count="2">
      <sheetId val="1"/>
      <sheetId val="2"/>
    </sheetIdMap>
  </header>
  <header guid="{7BAE060F-11CC-4035-A4F1-DA4A682D6C44}" dateTime="2021-07-15T14:22:05" maxSheetId="3" userName="User416a" r:id="rId116">
    <sheetIdMap count="2">
      <sheetId val="1"/>
      <sheetId val="2"/>
    </sheetIdMap>
  </header>
  <header guid="{78181DAA-6BC7-4FBA-BC0B-A4AB26440E58}" dateTime="2021-07-19T15:07:51" maxSheetId="3" userName="User416a" r:id="rId117">
    <sheetIdMap count="2">
      <sheetId val="1"/>
      <sheetId val="2"/>
    </sheetIdMap>
  </header>
  <header guid="{98A8642C-7131-4CAA-8039-746BD17CA331}" dateTime="2021-07-19T15:13:40" maxSheetId="3" userName="User416a" r:id="rId118">
    <sheetIdMap count="2">
      <sheetId val="1"/>
      <sheetId val="2"/>
    </sheetIdMap>
  </header>
  <header guid="{530037E4-C8E5-401A-ABD7-209F627A08F0}" dateTime="2021-07-19T15:22:07" maxSheetId="3" userName="User416a" r:id="rId119">
    <sheetIdMap count="2">
      <sheetId val="1"/>
      <sheetId val="2"/>
    </sheetIdMap>
  </header>
  <header guid="{19412B8D-AF62-49FE-BE21-7178365046C4}" dateTime="2021-07-20T13:05:56" maxSheetId="3" userName="User416a" r:id="rId120">
    <sheetIdMap count="2">
      <sheetId val="1"/>
      <sheetId val="2"/>
    </sheetIdMap>
  </header>
  <header guid="{E26C4520-FEC3-4A13-BBD5-D23C10524ADA}" dateTime="2021-07-20T13:06:05" maxSheetId="3" userName="User416a" r:id="rId121">
    <sheetIdMap count="2">
      <sheetId val="1"/>
      <sheetId val="2"/>
    </sheetIdMap>
  </header>
  <header guid="{3D61D87F-5E0F-4CB1-B784-19F3EAB53F85}" dateTime="2021-07-20T13:06:25" maxSheetId="3" userName="User416a" r:id="rId122">
    <sheetIdMap count="2">
      <sheetId val="1"/>
      <sheetId val="2"/>
    </sheetIdMap>
  </header>
  <header guid="{C1586EAC-7F03-4C67-A2E2-02D0E4B081F5}" dateTime="2021-07-20T13:09:27" maxSheetId="3" userName="User416a" r:id="rId123">
    <sheetIdMap count="2">
      <sheetId val="1"/>
      <sheetId val="2"/>
    </sheetIdMap>
  </header>
  <header guid="{57E3E192-3001-49FC-A7A0-1E17D7E5B0B2}" dateTime="2021-07-20T13:09:33" maxSheetId="3" userName="User416a" r:id="rId124">
    <sheetIdMap count="2">
      <sheetId val="1"/>
      <sheetId val="2"/>
    </sheetIdMap>
  </header>
  <header guid="{D4A88EB4-2478-4555-A9B5-264CE7D67B6D}" dateTime="2021-07-20T13:17:05" maxSheetId="3" userName="User416a" r:id="rId125">
    <sheetIdMap count="2">
      <sheetId val="1"/>
      <sheetId val="2"/>
    </sheetIdMap>
  </header>
  <header guid="{C4D78E03-4F41-4F34-8D9F-8FCC5FD87173}" dateTime="2021-07-20T13:17:26" maxSheetId="3" userName="User416a" r:id="rId126">
    <sheetIdMap count="2">
      <sheetId val="1"/>
      <sheetId val="2"/>
    </sheetIdMap>
  </header>
  <header guid="{576389D6-FD47-478B-83F1-AEB4B383370F}" dateTime="2021-07-20T13:33:22" maxSheetId="3" userName="User416a" r:id="rId127">
    <sheetIdMap count="2">
      <sheetId val="1"/>
      <sheetId val="2"/>
    </sheetIdMap>
  </header>
  <header guid="{7BD9E029-6CD3-4CFA-8602-512938EF0BC9}" dateTime="2021-07-20T13:38:42" maxSheetId="3" userName="User416a" r:id="rId128">
    <sheetIdMap count="2">
      <sheetId val="1"/>
      <sheetId val="2"/>
    </sheetIdMap>
  </header>
  <header guid="{0D14089D-BB0E-457C-8BF6-6AE5F7BA3B4F}" dateTime="2021-07-20T14:51:02" maxSheetId="3" userName="User416a" r:id="rId129">
    <sheetIdMap count="2">
      <sheetId val="1"/>
      <sheetId val="2"/>
    </sheetIdMap>
  </header>
  <header guid="{1C8F6747-C59A-47ED-90ED-87D3F7F89C12}" dateTime="2021-07-20T14:51:56" maxSheetId="3" userName="User416a" r:id="rId130">
    <sheetIdMap count="2">
      <sheetId val="1"/>
      <sheetId val="2"/>
    </sheetIdMap>
  </header>
  <header guid="{4884C5E2-168D-47C3-ADF6-1FFAE0A1DC3B}" dateTime="2021-07-20T14:53:24" maxSheetId="3" userName="User416a" r:id="rId131">
    <sheetIdMap count="2">
      <sheetId val="1"/>
      <sheetId val="2"/>
    </sheetIdMap>
  </header>
  <header guid="{3A487754-EF63-4A53-BC57-3B4104D0CA30}" dateTime="2021-07-21T11:52:28" maxSheetId="3" userName="User416a" r:id="rId132">
    <sheetIdMap count="2">
      <sheetId val="1"/>
      <sheetId val="2"/>
    </sheetIdMap>
  </header>
  <header guid="{6EDDD0EC-33DE-4CE7-A200-B41103202928}" dateTime="2021-07-21T12:06:42" maxSheetId="3" userName="User416a" r:id="rId133" minRId="535" maxRId="541">
    <sheetIdMap count="2">
      <sheetId val="1"/>
      <sheetId val="2"/>
    </sheetIdMap>
  </header>
  <header guid="{F39D9B74-01E4-4092-BB0C-DE53EEE00412}" dateTime="2021-07-21T12:23:42" maxSheetId="3" userName="User416a" r:id="rId134" minRId="545" maxRId="548">
    <sheetIdMap count="2">
      <sheetId val="1"/>
      <sheetId val="2"/>
    </sheetIdMap>
  </header>
  <header guid="{2D47057C-0BF3-477A-B2A3-389FD7D1BA3A}" dateTime="2021-07-21T13:21:41" maxSheetId="3" userName="User416a" r:id="rId135">
    <sheetIdMap count="2">
      <sheetId val="1"/>
      <sheetId val="2"/>
    </sheetIdMap>
  </header>
  <header guid="{0ACB5D41-7CDC-47D3-B2D3-24C5DFFF1066}" dateTime="2021-07-21T13:30:50" maxSheetId="3" userName="User416a" r:id="rId136">
    <sheetIdMap count="2">
      <sheetId val="1"/>
      <sheetId val="2"/>
    </sheetIdMap>
  </header>
  <header guid="{058E138D-9DB7-47F2-A385-EBFFA19E0195}" dateTime="2021-07-21T13:34:18" maxSheetId="3" userName="User416a" r:id="rId137">
    <sheetIdMap count="2">
      <sheetId val="1"/>
      <sheetId val="2"/>
    </sheetIdMap>
  </header>
  <header guid="{FE4C6692-5BA0-41E2-B3F8-FF5CBB92D856}" dateTime="2021-07-21T13:36:32" maxSheetId="3" userName="User416a" r:id="rId138">
    <sheetIdMap count="2">
      <sheetId val="1"/>
      <sheetId val="2"/>
    </sheetIdMap>
  </header>
  <header guid="{8A963EE5-FAF1-4CEE-9630-CD6A28A8290D}" dateTime="2021-07-21T13:39:36" maxSheetId="3" userName="User416a" r:id="rId139">
    <sheetIdMap count="2">
      <sheetId val="1"/>
      <sheetId val="2"/>
    </sheetIdMap>
  </header>
  <header guid="{9A6073BC-4462-4BAC-A501-410B59637CA2}" dateTime="2021-07-21T13:39:53" maxSheetId="3" userName="User416a" r:id="rId140">
    <sheetIdMap count="2">
      <sheetId val="1"/>
      <sheetId val="2"/>
    </sheetIdMap>
  </header>
  <header guid="{CDDDB21E-22BC-4229-B880-CF22FF00275A}" dateTime="2021-07-21T13:48:56" maxSheetId="3" userName="User416a" r:id="rId141">
    <sheetIdMap count="2">
      <sheetId val="1"/>
      <sheetId val="2"/>
    </sheetIdMap>
  </header>
  <header guid="{936C9D9B-4B71-4595-A463-7E3678C5D03E}" dateTime="2021-07-21T13:55:42" maxSheetId="3" userName="User416a" r:id="rId142">
    <sheetIdMap count="2">
      <sheetId val="1"/>
      <sheetId val="2"/>
    </sheetIdMap>
  </header>
  <header guid="{636A8AFB-5799-4657-824E-89D8B7340B99}" dateTime="2021-07-21T14:03:57" maxSheetId="3" userName="User416a" r:id="rId143">
    <sheetIdMap count="2">
      <sheetId val="1"/>
      <sheetId val="2"/>
    </sheetIdMap>
  </header>
  <header guid="{330C1957-A110-4194-B487-1900C0E0DD1C}" dateTime="2021-07-21T14:04:03" maxSheetId="3" userName="User416a" r:id="rId144">
    <sheetIdMap count="2">
      <sheetId val="1"/>
      <sheetId val="2"/>
    </sheetIdMap>
  </header>
  <header guid="{1B7E0BC3-8F8A-4807-9B50-EBD0A56EB06E}" dateTime="2021-07-21T14:15:14" maxSheetId="3" userName="User416a" r:id="rId145">
    <sheetIdMap count="2">
      <sheetId val="1"/>
      <sheetId val="2"/>
    </sheetIdMap>
  </header>
  <header guid="{8770DB09-6AF0-4FC5-9F49-F3DFB3B1E5DE}" dateTime="2021-07-21T14:32:42" maxSheetId="3" userName="User416a" r:id="rId146">
    <sheetIdMap count="2">
      <sheetId val="1"/>
      <sheetId val="2"/>
    </sheetIdMap>
  </header>
  <header guid="{BD98D939-6E13-4B63-8E09-35C5DB7C3C0C}" dateTime="2021-07-21T14:34:38" maxSheetId="3" userName="User416a" r:id="rId147" minRId="588">
    <sheetIdMap count="2">
      <sheetId val="1"/>
      <sheetId val="2"/>
    </sheetIdMap>
  </header>
  <header guid="{B6F447E2-CEDE-4E7C-808F-4E2BBE950ED3}" dateTime="2021-07-21T14:52:31" maxSheetId="3" userName="User416a" r:id="rId148" minRId="592" maxRId="595">
    <sheetIdMap count="2">
      <sheetId val="1"/>
      <sheetId val="2"/>
    </sheetIdMap>
  </header>
  <header guid="{22DE2ACA-C069-4983-8892-37483F848C94}" dateTime="2021-07-21T14:52:34" maxSheetId="3" userName="User416a" r:id="rId149">
    <sheetIdMap count="2">
      <sheetId val="1"/>
      <sheetId val="2"/>
    </sheetIdMap>
  </header>
  <header guid="{473B4C7B-1CD5-4CA4-85D0-D28D7DB37AD9}" dateTime="2021-07-21T14:55:45" maxSheetId="3" userName="User416a" r:id="rId150">
    <sheetIdMap count="2">
      <sheetId val="1"/>
      <sheetId val="2"/>
    </sheetIdMap>
  </header>
  <header guid="{0E7B3F09-BDEF-4201-B6D9-FCF1FBC6437E}" dateTime="2021-07-21T14:57:06" maxSheetId="3" userName="User416a" r:id="rId151">
    <sheetIdMap count="2">
      <sheetId val="1"/>
      <sheetId val="2"/>
    </sheetIdMap>
  </header>
  <header guid="{827739BF-0E7A-4B05-A5AE-909052E199BF}" dateTime="2021-07-21T14:59:47" maxSheetId="3" userName="User416a" r:id="rId152">
    <sheetIdMap count="2">
      <sheetId val="1"/>
      <sheetId val="2"/>
    </sheetIdMap>
  </header>
  <header guid="{B0678407-FCBD-494D-A120-7A5D8D7597F7}" dateTime="2021-07-21T15:29:15" maxSheetId="3" userName="User416a" r:id="rId153">
    <sheetIdMap count="2">
      <sheetId val="1"/>
      <sheetId val="2"/>
    </sheetIdMap>
  </header>
  <header guid="{E952D860-A492-4B40-A235-A29F0A3A887B}" dateTime="2021-07-21T15:42:38" maxSheetId="3" userName="User416a" r:id="rId154">
    <sheetIdMap count="2">
      <sheetId val="1"/>
      <sheetId val="2"/>
    </sheetIdMap>
  </header>
  <header guid="{6ACDDA48-2816-44D9-96E2-90AF5724FB7D}" dateTime="2021-07-21T15:48:07" maxSheetId="3" userName="User416a" r:id="rId155" minRId="617">
    <sheetIdMap count="2">
      <sheetId val="1"/>
      <sheetId val="2"/>
    </sheetIdMap>
  </header>
  <header guid="{4AC20F1A-0A81-46D7-857B-5A281CA63122}" dateTime="2021-07-21T15:48:23" maxSheetId="3" userName="User416a" r:id="rId156">
    <sheetIdMap count="2">
      <sheetId val="1"/>
      <sheetId val="2"/>
    </sheetIdMap>
  </header>
  <header guid="{5F24A1DF-FF4E-4D53-A365-EADEA922B137}" dateTime="2021-07-21T15:52:30" maxSheetId="3" userName="User416a" r:id="rId157" minRId="624">
    <sheetIdMap count="2">
      <sheetId val="1"/>
      <sheetId val="2"/>
    </sheetIdMap>
  </header>
  <header guid="{D0991FA3-5679-40C5-B1E0-53BEEA7BA13A}" dateTime="2021-07-21T15:59:40" maxSheetId="3" userName="User416a" r:id="rId158">
    <sheetIdMap count="2">
      <sheetId val="1"/>
      <sheetId val="2"/>
    </sheetIdMap>
  </header>
  <header guid="{DD41334B-0A15-4CBD-B800-BE9CA3659DA7}" dateTime="2021-07-21T15:59:58" maxSheetId="3" userName="User416a" r:id="rId159">
    <sheetIdMap count="2">
      <sheetId val="1"/>
      <sheetId val="2"/>
    </sheetIdMap>
  </header>
  <header guid="{BB8E4F87-AB34-432F-A199-711D16299BBA}" dateTime="2021-07-21T16:00:17" maxSheetId="3" userName="User416a" r:id="rId160">
    <sheetIdMap count="2">
      <sheetId val="1"/>
      <sheetId val="2"/>
    </sheetIdMap>
  </header>
  <header guid="{82FCD342-5596-4131-AEF8-FCF2F5566268}" dateTime="2021-07-21T16:06:15" maxSheetId="3" userName="User569c" r:id="rId161" minRId="637" maxRId="648">
    <sheetIdMap count="2">
      <sheetId val="1"/>
      <sheetId val="2"/>
    </sheetIdMap>
  </header>
  <header guid="{EF09FE1B-DC20-46B2-B3C3-C726097C5837}" dateTime="2021-07-21T16:07:24" maxSheetId="3" userName="User569c" r:id="rId162">
    <sheetIdMap count="2">
      <sheetId val="1"/>
      <sheetId val="2"/>
    </sheetIdMap>
  </header>
  <header guid="{EBFA31FE-4203-4EE8-935E-449097B8CDC3}" dateTime="2021-07-21T16:12:26" maxSheetId="3" userName="User416a" r:id="rId163">
    <sheetIdMap count="2">
      <sheetId val="1"/>
      <sheetId val="2"/>
    </sheetIdMap>
  </header>
  <header guid="{83298A32-1C01-4539-836A-9BEE7E6AAD6F}" dateTime="2021-07-21T16:24:30" maxSheetId="3" userName="User569c" r:id="rId164">
    <sheetIdMap count="2">
      <sheetId val="1"/>
      <sheetId val="2"/>
    </sheetIdMap>
  </header>
  <header guid="{DE8B3550-A71D-4F27-8D55-54DD6195974E}" dateTime="2021-07-22T09:55:35" maxSheetId="3" userName="User416a" r:id="rId165">
    <sheetIdMap count="2">
      <sheetId val="1"/>
      <sheetId val="2"/>
    </sheetIdMap>
  </header>
  <header guid="{A17E555D-34A5-4461-AE8A-7949B9BA0DE6}" dateTime="2021-07-22T09:58:47" maxSheetId="3" userName="User416a" r:id="rId166" minRId="658" maxRId="661">
    <sheetIdMap count="2">
      <sheetId val="1"/>
      <sheetId val="2"/>
    </sheetIdMap>
  </header>
  <header guid="{D152E664-B166-43E0-A550-FAFB1076AF4A}" dateTime="2021-07-22T10:01:40" maxSheetId="3" userName="User416a" r:id="rId167" minRId="665">
    <sheetIdMap count="2">
      <sheetId val="1"/>
      <sheetId val="2"/>
    </sheetIdMap>
  </header>
  <header guid="{573E559B-5A1C-4267-A607-6DACD5E3B2B1}" dateTime="2021-07-22T10:05:25" maxSheetId="3" userName="User416a" r:id="rId168" minRId="669">
    <sheetIdMap count="2">
      <sheetId val="1"/>
      <sheetId val="2"/>
    </sheetIdMap>
  </header>
  <header guid="{E97F97B1-1B26-4732-8F83-2578B6690178}" dateTime="2021-07-22T10:07:18" maxSheetId="3" userName="User416a" r:id="rId169" minRId="673">
    <sheetIdMap count="2">
      <sheetId val="1"/>
      <sheetId val="2"/>
    </sheetIdMap>
  </header>
  <header guid="{2C7CA65F-BB4A-4FAC-9A61-52F89ED87CA0}" dateTime="2021-07-22T10:08:08" maxSheetId="3" userName="User416a" r:id="rId170">
    <sheetIdMap count="2">
      <sheetId val="1"/>
      <sheetId val="2"/>
    </sheetIdMap>
  </header>
  <header guid="{91EC82B3-1F3F-4E0F-952B-1F4DA7CFB09E}" dateTime="2021-07-22T10:20:33" maxSheetId="3" userName="User416a" r:id="rId171" minRId="680" maxRId="681">
    <sheetIdMap count="2">
      <sheetId val="1"/>
      <sheetId val="2"/>
    </sheetIdMap>
  </header>
  <header guid="{58B6249C-6A0B-407E-8E0B-C95756D13787}" dateTime="2021-07-22T10:22:31" maxSheetId="3" userName="User416a" r:id="rId172">
    <sheetIdMap count="2">
      <sheetId val="1"/>
      <sheetId val="2"/>
    </sheetIdMap>
  </header>
  <header guid="{22B47E69-A17F-4715-B796-86F40E338598}" dateTime="2021-07-22T10:29:15" maxSheetId="3" userName="User416a" r:id="rId173" minRId="688" maxRId="701">
    <sheetIdMap count="2">
      <sheetId val="1"/>
      <sheetId val="2"/>
    </sheetIdMap>
  </header>
  <header guid="{E96B51FE-85E4-401D-807F-E5B7B61D9D96}" dateTime="2021-07-22T10:30:21" maxSheetId="3" userName="User416a" r:id="rId174" minRId="705" maxRId="715">
    <sheetIdMap count="2">
      <sheetId val="1"/>
      <sheetId val="2"/>
    </sheetIdMap>
  </header>
  <header guid="{87CB9509-7D51-4D80-B95E-E5903CE9593D}" dateTime="2021-07-22T10:31:29" maxSheetId="3" userName="User416a" r:id="rId175">
    <sheetIdMap count="2">
      <sheetId val="1"/>
      <sheetId val="2"/>
    </sheetIdMap>
  </header>
  <header guid="{ABEA2869-0437-4B05-B949-E88E3AF23FEC}" dateTime="2021-07-22T10:31:44" maxSheetId="3" userName="User416a" r:id="rId176" minRId="722">
    <sheetIdMap count="2">
      <sheetId val="1"/>
      <sheetId val="2"/>
    </sheetIdMap>
  </header>
  <header guid="{749D11C3-7CB0-4E8F-8DCC-8595D891E566}" dateTime="2021-07-22T10:38:22" maxSheetId="3" userName="User416a" r:id="rId177" minRId="726" maxRId="727">
    <sheetIdMap count="2">
      <sheetId val="1"/>
      <sheetId val="2"/>
    </sheetIdMap>
  </header>
  <header guid="{6788F32C-9975-4DAD-A1B3-2D0336A43DE5}" dateTime="2021-07-22T10:40:08" maxSheetId="3" userName="User416a" r:id="rId178" minRId="731" maxRId="734">
    <sheetIdMap count="2">
      <sheetId val="1"/>
      <sheetId val="2"/>
    </sheetIdMap>
  </header>
  <header guid="{F199DAE2-0119-41D6-AD8E-327F84087F69}" dateTime="2021-07-22T11:02:02" maxSheetId="3" userName="User416a" r:id="rId179" minRId="738" maxRId="752">
    <sheetIdMap count="2">
      <sheetId val="1"/>
      <sheetId val="2"/>
    </sheetIdMap>
  </header>
  <header guid="{1BE7834A-F87F-433A-BBDF-4275724ADE0C}" dateTime="2021-07-22T11:02:13" maxSheetId="3" userName="User416a" r:id="rId180">
    <sheetIdMap count="2">
      <sheetId val="1"/>
      <sheetId val="2"/>
    </sheetIdMap>
  </header>
  <header guid="{F48E0827-36B2-4661-9957-07062B3C11D6}" dateTime="2021-07-22T11:11:11" maxSheetId="3" userName="User416a" r:id="rId181" minRId="759" maxRId="761">
    <sheetIdMap count="2">
      <sheetId val="1"/>
      <sheetId val="2"/>
    </sheetIdMap>
  </header>
  <header guid="{6D784DAF-327C-4E8D-B357-247538122278}" dateTime="2021-07-22T11:11:32" maxSheetId="3" userName="User416a" r:id="rId182" minRId="765" maxRId="767">
    <sheetIdMap count="2">
      <sheetId val="1"/>
      <sheetId val="2"/>
    </sheetIdMap>
  </header>
  <header guid="{D9483B54-A4A3-4B6A-B848-203A76F857A6}" dateTime="2021-07-22T11:12:12" maxSheetId="3" userName="User416a" r:id="rId183" minRId="771">
    <sheetIdMap count="2">
      <sheetId val="1"/>
      <sheetId val="2"/>
    </sheetIdMap>
  </header>
  <header guid="{D73AECF0-1191-4225-9DDF-9B79ED3C0B0B}" dateTime="2021-07-22T11:14:03" maxSheetId="3" userName="User416a" r:id="rId184" minRId="775" maxRId="776">
    <sheetIdMap count="2">
      <sheetId val="1"/>
      <sheetId val="2"/>
    </sheetIdMap>
  </header>
  <header guid="{BE5F17C0-C94D-4C40-A0E6-5F629A5F32AF}" dateTime="2021-07-22T11:14:58" maxSheetId="3" userName="User416a" r:id="rId185" minRId="780" maxRId="781">
    <sheetIdMap count="2">
      <sheetId val="1"/>
      <sheetId val="2"/>
    </sheetIdMap>
  </header>
  <header guid="{A33C9A9C-6621-4664-803A-33408FD1F733}" dateTime="2021-07-22T11:16:44" maxSheetId="3" userName="User416a" r:id="rId186" minRId="785" maxRId="787">
    <sheetIdMap count="2">
      <sheetId val="1"/>
      <sheetId val="2"/>
    </sheetIdMap>
  </header>
  <header guid="{8E7E8075-C50E-4056-95C6-DD72DEE7F762}" dateTime="2021-07-22T11:16:55" maxSheetId="3" userName="User416a" r:id="rId187">
    <sheetIdMap count="2">
      <sheetId val="1"/>
      <sheetId val="2"/>
    </sheetIdMap>
  </header>
  <header guid="{E7BEDFE4-57AD-4E1E-9C8E-F18F544891F2}" dateTime="2021-07-22T11:20:44" maxSheetId="3" userName="User416a" r:id="rId188" minRId="794" maxRId="823">
    <sheetIdMap count="2">
      <sheetId val="1"/>
      <sheetId val="2"/>
    </sheetIdMap>
  </header>
  <header guid="{3F9A0862-FE96-4E9A-AFC0-218636577476}" dateTime="2021-07-22T11:22:56" maxSheetId="3" userName="User416a" r:id="rId189" minRId="827" maxRId="841">
    <sheetIdMap count="2">
      <sheetId val="1"/>
      <sheetId val="2"/>
    </sheetIdMap>
  </header>
  <header guid="{3BDCBF7B-78C0-45C8-A55A-A390751ADB05}" dateTime="2021-07-22T11:23:27" maxSheetId="3" userName="User416a" r:id="rId190" minRId="845" maxRId="851">
    <sheetIdMap count="2">
      <sheetId val="1"/>
      <sheetId val="2"/>
    </sheetIdMap>
  </header>
  <header guid="{6FC2F211-CF07-4458-8EEE-FFD349B7DF3C}" dateTime="2021-07-22T11:24:49" maxSheetId="3" userName="User416a" r:id="rId191" minRId="855" maxRId="859">
    <sheetIdMap count="2">
      <sheetId val="1"/>
      <sheetId val="2"/>
    </sheetIdMap>
  </header>
  <header guid="{B1D00E53-924B-4BAB-BC57-EF83AA066883}" dateTime="2021-07-22T11:25:10" maxSheetId="3" userName="User416a" r:id="rId192" minRId="863" maxRId="866">
    <sheetIdMap count="2">
      <sheetId val="1"/>
      <sheetId val="2"/>
    </sheetIdMap>
  </header>
  <header guid="{6AE5E53F-3705-4674-8B9F-0D731F7EE033}" dateTime="2021-07-22T11:25:22" maxSheetId="3" userName="User416a" r:id="rId193">
    <sheetIdMap count="2">
      <sheetId val="1"/>
      <sheetId val="2"/>
    </sheetIdMap>
  </header>
  <header guid="{EADECEE0-0E7F-4927-BC9E-A5017B5FEBB3}" dateTime="2021-07-22T11:29:43" maxSheetId="3" userName="User416a" r:id="rId194">
    <sheetIdMap count="2">
      <sheetId val="1"/>
      <sheetId val="2"/>
    </sheetIdMap>
  </header>
  <header guid="{A94045A8-3912-402E-9F86-98B39E6B824F}" dateTime="2021-07-22T11:30:02" maxSheetId="3" userName="User416a" r:id="rId195" minRId="876">
    <sheetIdMap count="2">
      <sheetId val="1"/>
      <sheetId val="2"/>
    </sheetIdMap>
  </header>
  <header guid="{D25ACA1C-BFCA-4CEE-82D6-A34BFE7BFE81}" dateTime="2021-07-22T11:30:47" maxSheetId="3" userName="User416a" r:id="rId196">
    <sheetIdMap count="2">
      <sheetId val="1"/>
      <sheetId val="2"/>
    </sheetIdMap>
  </header>
  <header guid="{C186C2BB-7B1A-4A50-84DD-A14FEF7C5D53}" dateTime="2021-07-23T08:32:35" maxSheetId="3" userName="user457c" r:id="rId197" minRId="883" maxRId="1399">
    <sheetIdMap count="2">
      <sheetId val="1"/>
      <sheetId val="2"/>
    </sheetIdMap>
  </header>
  <header guid="{AE8E89FC-C8FF-49D6-8AFA-D7B867B945A8}" dateTime="2021-07-23T08:36:02" maxSheetId="3" userName="user457c" r:id="rId198" minRId="1403" maxRId="1978">
    <sheetIdMap count="2">
      <sheetId val="1"/>
      <sheetId val="2"/>
    </sheetIdMap>
  </header>
  <header guid="{814E6DE5-3BC8-431C-AEC5-5EB674B5FF2D}" dateTime="2021-07-23T08:36:03" maxSheetId="3" userName="user457c" r:id="rId199">
    <sheetIdMap count="2">
      <sheetId val="1"/>
      <sheetId val="2"/>
    </sheetIdMap>
  </header>
  <header guid="{B7704EB1-16B4-44E9-A70F-152FCECFB052}" dateTime="2021-07-23T08:36:03" maxSheetId="3" userName="user457c" r:id="rId200">
    <sheetIdMap count="2">
      <sheetId val="1"/>
      <sheetId val="2"/>
    </sheetIdMap>
  </header>
  <header guid="{AEC8F768-3043-4FCA-B3BB-8B47330C9F9B}" dateTime="2021-07-23T08:36:10" maxSheetId="3" userName="user457c" r:id="rId201">
    <sheetIdMap count="2">
      <sheetId val="1"/>
      <sheetId val="2"/>
    </sheetIdMap>
  </header>
  <header guid="{04D91E00-5C78-472C-B2D5-A1063A1F7C1F}" dateTime="2021-07-23T08:36:10" maxSheetId="3" userName="user457c" r:id="rId202">
    <sheetIdMap count="2">
      <sheetId val="1"/>
      <sheetId val="2"/>
    </sheetIdMap>
  </header>
  <header guid="{E4521F8B-005B-4748-B5A5-3637E191DEE1}" dateTime="2021-07-23T08:37:00" maxSheetId="3" userName="user457c" r:id="rId203">
    <sheetIdMap count="2">
      <sheetId val="1"/>
      <sheetId val="2"/>
    </sheetIdMap>
  </header>
  <header guid="{B37B385F-724E-49D6-BF47-07FE5DBEE58E}" dateTime="2021-07-23T08:41:33" maxSheetId="3" userName="user457b" r:id="rId204">
    <sheetIdMap count="2">
      <sheetId val="1"/>
      <sheetId val="2"/>
    </sheetIdMap>
  </header>
  <header guid="{9CB8353D-FE5F-4E1E-8243-1FA44DD30CB3}" dateTime="2021-07-23T08:47:46" maxSheetId="3" userName="user457b" r:id="rId205" minRId="2000" maxRId="2002">
    <sheetIdMap count="2">
      <sheetId val="1"/>
      <sheetId val="2"/>
    </sheetIdMap>
  </header>
  <header guid="{ACBE15BF-4F90-437D-8313-068C8EB6848F}" dateTime="2021-07-23T08:50:10" maxSheetId="3" userName="user457b" r:id="rId206" minRId="2006" maxRId="2007">
    <sheetIdMap count="2">
      <sheetId val="1"/>
      <sheetId val="2"/>
    </sheetIdMap>
  </header>
  <header guid="{C55CB2DD-8538-49EC-AE55-8B76EB41C7B2}" dateTime="2021-07-23T09:18:30" maxSheetId="3" userName="user457b" r:id="rId207" minRId="2011" maxRId="2014">
    <sheetIdMap count="2">
      <sheetId val="1"/>
      <sheetId val="2"/>
    </sheetIdMap>
  </header>
  <header guid="{D6CFFE05-5490-4D09-9306-E2181E0E9307}" dateTime="2021-07-23T09:22:14" maxSheetId="3" userName="user457b" r:id="rId208" minRId="2018" maxRId="2020">
    <sheetIdMap count="2">
      <sheetId val="1"/>
      <sheetId val="2"/>
    </sheetIdMap>
  </header>
  <header guid="{27B78284-AD3D-4372-936E-F56F2ADED158}" dateTime="2021-07-23T09:37:54" maxSheetId="3" userName="user457b" r:id="rId209" minRId="2024" maxRId="2025">
    <sheetIdMap count="2">
      <sheetId val="1"/>
      <sheetId val="2"/>
    </sheetIdMap>
  </header>
  <header guid="{F75BBAC6-77CD-4C49-A0B7-20D379EBE53B}" dateTime="2021-07-23T09:38:15" maxSheetId="3" userName="user457b" r:id="rId210">
    <sheetIdMap count="2">
      <sheetId val="1"/>
      <sheetId val="2"/>
    </sheetIdMap>
  </header>
  <header guid="{D2D3D291-1131-44A0-8B33-8F004A2C765A}" dateTime="2021-07-23T09:46:32" maxSheetId="3" userName="user457b" r:id="rId211" minRId="2032">
    <sheetIdMap count="2">
      <sheetId val="1"/>
      <sheetId val="2"/>
    </sheetIdMap>
  </header>
  <header guid="{9F0D78BE-FAA8-40C0-847B-6EAAF501C8A0}" dateTime="2021-07-23T09:50:07" maxSheetId="3" userName="user457b" r:id="rId212" minRId="2036">
    <sheetIdMap count="2">
      <sheetId val="1"/>
      <sheetId val="2"/>
    </sheetIdMap>
  </header>
  <header guid="{3D81A430-16A1-40FA-9F80-ADDCB9E10C4A}" dateTime="2021-07-23T09:53:20" maxSheetId="3" userName="user457b" r:id="rId213" minRId="2040" maxRId="2041">
    <sheetIdMap count="2">
      <sheetId val="1"/>
      <sheetId val="2"/>
    </sheetIdMap>
  </header>
  <header guid="{69C22F16-8227-4E87-A1BB-EDFA2E7E6315}" dateTime="2021-07-23T09:53:56" maxSheetId="3" userName="user457b" r:id="rId214">
    <sheetIdMap count="2">
      <sheetId val="1"/>
      <sheetId val="2"/>
    </sheetIdMap>
  </header>
  <header guid="{E25E2D9B-6986-4BEC-9034-AEA8A5706B46}" dateTime="2021-07-23T09:55:03" maxSheetId="3" userName="user457b" r:id="rId215">
    <sheetIdMap count="2">
      <sheetId val="1"/>
      <sheetId val="2"/>
    </sheetIdMap>
  </header>
  <header guid="{2B94FF5F-B6DC-4225-B618-F8E93ED82277}" dateTime="2021-07-23T09:55:54" maxSheetId="3" userName="user457b" r:id="rId216">
    <sheetIdMap count="2">
      <sheetId val="1"/>
      <sheetId val="2"/>
    </sheetIdMap>
  </header>
  <header guid="{D269B2B0-8A18-4A48-A53A-57D7B7714C6E}" dateTime="2021-07-23T09:57:22" maxSheetId="3" userName="user457b" r:id="rId217" minRId="2054">
    <sheetIdMap count="2">
      <sheetId val="1"/>
      <sheetId val="2"/>
    </sheetIdMap>
  </header>
  <header guid="{DE723CE3-C4D0-4E46-A35A-2AF5D561B389}" dateTime="2021-07-23T09:57:40" maxSheetId="3" userName="user457b" r:id="rId218">
    <sheetIdMap count="2">
      <sheetId val="1"/>
      <sheetId val="2"/>
    </sheetIdMap>
  </header>
  <header guid="{A90E9856-F5FE-4285-AF12-062E5005D571}" dateTime="2021-07-23T09:57:50" maxSheetId="3" userName="user457b" r:id="rId219">
    <sheetIdMap count="2">
      <sheetId val="1"/>
      <sheetId val="2"/>
    </sheetIdMap>
  </header>
  <header guid="{E3EDAD64-D765-4897-A7B2-CB5F614C79E4}" dateTime="2021-07-23T10:10:28" maxSheetId="3" userName="user457b" r:id="rId220">
    <sheetIdMap count="2">
      <sheetId val="1"/>
      <sheetId val="2"/>
    </sheetIdMap>
  </header>
  <header guid="{CACCD83D-DDA5-45E1-A503-ED8F5A3047B4}" dateTime="2021-07-23T10:11:22" maxSheetId="3" userName="user457b" r:id="rId221">
    <sheetIdMap count="2">
      <sheetId val="1"/>
      <sheetId val="2"/>
    </sheetIdMap>
  </header>
  <header guid="{5D6E9DE6-ACF3-461C-ABF0-37ECA31A6DD9}" dateTime="2021-07-23T10:18:49" maxSheetId="3" userName="user457b" r:id="rId222" minRId="2070" maxRId="2073">
    <sheetIdMap count="2">
      <sheetId val="1"/>
      <sheetId val="2"/>
    </sheetIdMap>
  </header>
  <header guid="{9F891902-BB86-4661-8F74-C9A882E33656}" dateTime="2021-07-23T10:19:16" maxSheetId="3" userName="user457b" r:id="rId223" minRId="2077" maxRId="2080">
    <sheetIdMap count="2">
      <sheetId val="1"/>
      <sheetId val="2"/>
    </sheetIdMap>
  </header>
  <header guid="{C5286E1B-D07A-480E-B1A9-A4B562E3B716}" dateTime="2021-07-23T10:20:13" maxSheetId="3" userName="user457b" r:id="rId224" minRId="2084" maxRId="2087">
    <sheetIdMap count="2">
      <sheetId val="1"/>
      <sheetId val="2"/>
    </sheetIdMap>
  </header>
  <header guid="{A2377D9E-8AD8-4110-9A67-9BF325A920C2}" dateTime="2021-07-23T10:20:32" maxSheetId="3" userName="user457b" r:id="rId225" minRId="2091" maxRId="2092">
    <sheetIdMap count="2">
      <sheetId val="1"/>
      <sheetId val="2"/>
    </sheetIdMap>
  </header>
  <header guid="{DD44F224-E41A-4B99-BEE9-635A3C5AE7AE}" dateTime="2021-07-23T10:21:07" maxSheetId="3" userName="user457b" r:id="rId226" minRId="2096" maxRId="2099">
    <sheetIdMap count="2">
      <sheetId val="1"/>
      <sheetId val="2"/>
    </sheetIdMap>
  </header>
  <header guid="{FB9205F5-AF9F-4914-8BBD-4B309578AFF9}" dateTime="2021-07-23T10:21:12" maxSheetId="3" userName="user457b" r:id="rId227">
    <sheetIdMap count="2">
      <sheetId val="1"/>
      <sheetId val="2"/>
    </sheetIdMap>
  </header>
  <header guid="{3300F586-A8AE-4DBA-8293-1E4D24212C37}" dateTime="2021-07-23T10:21:43" maxSheetId="3" userName="user457b" r:id="rId228" minRId="2106" maxRId="2109">
    <sheetIdMap count="2">
      <sheetId val="1"/>
      <sheetId val="2"/>
    </sheetIdMap>
  </header>
  <header guid="{5A6BCC9E-10E0-490F-9913-558843CE1E8A}" dateTime="2021-07-23T10:22:29" maxSheetId="3" userName="user457b" r:id="rId229" minRId="2113" maxRId="2118">
    <sheetIdMap count="2">
      <sheetId val="1"/>
      <sheetId val="2"/>
    </sheetIdMap>
  </header>
  <header guid="{CF8DDB43-96B8-483B-850F-005FF979CF79}" dateTime="2021-07-23T10:22:52" maxSheetId="3" userName="user457b" r:id="rId230" minRId="2122">
    <sheetIdMap count="2">
      <sheetId val="1"/>
      <sheetId val="2"/>
    </sheetIdMap>
  </header>
  <header guid="{82D3A188-7A5F-4132-AC9B-FE88842846AD}" dateTime="2021-07-23T10:23:09" maxSheetId="3" userName="user457b" r:id="rId231" minRId="2126">
    <sheetIdMap count="2">
      <sheetId val="1"/>
      <sheetId val="2"/>
    </sheetIdMap>
  </header>
  <header guid="{D6579D9C-9BF6-48BE-9166-7D3EB0194966}" dateTime="2021-07-23T10:23:39" maxSheetId="3" userName="user457b" r:id="rId232" minRId="2130" maxRId="2133">
    <sheetIdMap count="2">
      <sheetId val="1"/>
      <sheetId val="2"/>
    </sheetIdMap>
  </header>
  <header guid="{9587C509-E106-44F8-AC9B-07F64D3A5984}" dateTime="2021-07-23T10:24:14" maxSheetId="3" userName="user457b" r:id="rId233" minRId="2137" maxRId="2138">
    <sheetIdMap count="2">
      <sheetId val="1"/>
      <sheetId val="2"/>
    </sheetIdMap>
  </header>
  <header guid="{F0E0DA09-B7D7-46EE-9362-6CDC3978621C}" dateTime="2021-07-23T10:24:48" maxSheetId="3" userName="user457b" r:id="rId234" minRId="2142" maxRId="2143">
    <sheetIdMap count="2">
      <sheetId val="1"/>
      <sheetId val="2"/>
    </sheetIdMap>
  </header>
  <header guid="{17DF423D-2BC6-4287-9DF1-BE809C6F4FF6}" dateTime="2021-07-23T10:25:21" maxSheetId="3" userName="user457b" r:id="rId235" minRId="2147" maxRId="2148">
    <sheetIdMap count="2">
      <sheetId val="1"/>
      <sheetId val="2"/>
    </sheetIdMap>
  </header>
  <header guid="{4A0611D0-7A77-4C01-B871-4A814D99FFA3}" dateTime="2021-07-23T10:26:26" maxSheetId="3" userName="user457b" r:id="rId236" minRId="2152" maxRId="2159">
    <sheetIdMap count="2">
      <sheetId val="1"/>
      <sheetId val="2"/>
    </sheetIdMap>
  </header>
  <header guid="{8EEC4255-BDC1-439E-90BC-B6043B01475C}" dateTime="2021-07-23T10:26:54" maxSheetId="3" userName="user457b" r:id="rId237" minRId="2163" maxRId="2165">
    <sheetIdMap count="2">
      <sheetId val="1"/>
      <sheetId val="2"/>
    </sheetIdMap>
  </header>
  <header guid="{E40DA641-2EE8-48E3-A34B-0451E1C8AC11}" dateTime="2021-07-23T10:27:11" maxSheetId="3" userName="user457b" r:id="rId238" minRId="2169" maxRId="2171">
    <sheetIdMap count="2">
      <sheetId val="1"/>
      <sheetId val="2"/>
    </sheetIdMap>
  </header>
  <header guid="{EFB8139C-41B2-4EB7-8B2B-EDFEB157B3D7}" dateTime="2021-07-23T10:27:38" maxSheetId="3" userName="user457b" r:id="rId239" minRId="2175" maxRId="2178">
    <sheetIdMap count="2">
      <sheetId val="1"/>
      <sheetId val="2"/>
    </sheetIdMap>
  </header>
  <header guid="{F90FB2C8-EA4A-482B-A5FC-21777D91A04B}" dateTime="2021-07-23T10:28:04" maxSheetId="3" userName="user457b" r:id="rId240" minRId="2182" maxRId="2185">
    <sheetIdMap count="2">
      <sheetId val="1"/>
      <sheetId val="2"/>
    </sheetIdMap>
  </header>
  <header guid="{E10044F3-17A3-4C9C-91EE-CEA9C36497B1}" dateTime="2021-07-23T10:29:01" maxSheetId="3" userName="user457b" r:id="rId241" minRId="2189" maxRId="2198">
    <sheetIdMap count="2">
      <sheetId val="1"/>
      <sheetId val="2"/>
    </sheetIdMap>
  </header>
  <header guid="{98EA594E-2911-4DD6-9553-8C5C45ED8FE9}" dateTime="2021-07-23T10:29:55" maxSheetId="3" userName="user457b" r:id="rId242" minRId="2202" maxRId="2209">
    <sheetIdMap count="2">
      <sheetId val="1"/>
      <sheetId val="2"/>
    </sheetIdMap>
  </header>
  <header guid="{15F66EA8-9075-4BCF-85C1-2FDD595E914F}" dateTime="2021-07-23T10:30:29" maxSheetId="3" userName="user457b" r:id="rId243" minRId="2213" maxRId="2215">
    <sheetIdMap count="2">
      <sheetId val="1"/>
      <sheetId val="2"/>
    </sheetIdMap>
  </header>
  <header guid="{B7079B48-D521-485B-9AA3-FA22252C2CB4}" dateTime="2021-07-23T10:30:49" maxSheetId="3" userName="user457b" r:id="rId244" minRId="2219" maxRId="2221">
    <sheetIdMap count="2">
      <sheetId val="1"/>
      <sheetId val="2"/>
    </sheetIdMap>
  </header>
  <header guid="{E5EED795-9C7E-417F-AC9D-3DFB551CA584}" dateTime="2021-07-23T10:31:10" maxSheetId="3" userName="user457b" r:id="rId245" minRId="2225" maxRId="2226">
    <sheetIdMap count="2">
      <sheetId val="1"/>
      <sheetId val="2"/>
    </sheetIdMap>
  </header>
  <header guid="{AE2CA846-F730-4EC1-B137-F72E02C369B8}" dateTime="2021-07-23T10:31:30" maxSheetId="3" userName="user457b" r:id="rId246" minRId="2230">
    <sheetIdMap count="2">
      <sheetId val="1"/>
      <sheetId val="2"/>
    </sheetIdMap>
  </header>
  <header guid="{BF143391-A910-4E27-A0FE-5C27C9E061B4}" dateTime="2021-07-23T10:32:39" maxSheetId="3" userName="user457b" r:id="rId247" minRId="2234" maxRId="2243">
    <sheetIdMap count="2">
      <sheetId val="1"/>
      <sheetId val="2"/>
    </sheetIdMap>
  </header>
  <header guid="{8434C6F7-8BCE-477E-B8FA-F7B01546EDF6}" dateTime="2021-07-23T10:34:01" maxSheetId="3" userName="user457b" r:id="rId248" minRId="2247" maxRId="2264">
    <sheetIdMap count="2">
      <sheetId val="1"/>
      <sheetId val="2"/>
    </sheetIdMap>
  </header>
  <header guid="{97983F22-3561-4BA1-A17A-61594B8E6DD9}" dateTime="2021-07-23T10:34:47" maxSheetId="3" userName="user457b" r:id="rId249" minRId="2268" maxRId="2276">
    <sheetIdMap count="2">
      <sheetId val="1"/>
      <sheetId val="2"/>
    </sheetIdMap>
  </header>
  <header guid="{785E4B0D-18D2-4649-AFC7-1C5B5120DE7E}" dateTime="2021-07-23T10:35:25" maxSheetId="3" userName="user457b" r:id="rId250" minRId="2280" maxRId="2287">
    <sheetIdMap count="2">
      <sheetId val="1"/>
      <sheetId val="2"/>
    </sheetIdMap>
  </header>
  <header guid="{3C18B325-1D29-4C66-A9E6-3B9562231374}" dateTime="2021-07-23T10:36:24" maxSheetId="3" userName="user457b" r:id="rId251" minRId="2291" maxRId="2300">
    <sheetIdMap count="2">
      <sheetId val="1"/>
      <sheetId val="2"/>
    </sheetIdMap>
  </header>
  <header guid="{BC1334C4-3E03-4F60-9B90-C680E6C589B1}" dateTime="2021-07-23T10:36:53" maxSheetId="3" userName="user457b" r:id="rId252" minRId="2304" maxRId="2309">
    <sheetIdMap count="2">
      <sheetId val="1"/>
      <sheetId val="2"/>
    </sheetIdMap>
  </header>
  <header guid="{1B962640-BFBA-4D99-BE3A-B8B92040EB43}" dateTime="2021-07-23T10:37:15" maxSheetId="3" userName="user457b" r:id="rId253" minRId="2313" maxRId="2316">
    <sheetIdMap count="2">
      <sheetId val="1"/>
      <sheetId val="2"/>
    </sheetIdMap>
  </header>
  <header guid="{6320911F-411A-4AEC-A8B9-4D2F785BF245}" dateTime="2021-07-23T10:37:53" maxSheetId="3" userName="user457b" r:id="rId254" minRId="2320" maxRId="2325">
    <sheetIdMap count="2">
      <sheetId val="1"/>
      <sheetId val="2"/>
    </sheetIdMap>
  </header>
  <header guid="{8928A004-0189-4D5E-A313-A748B7EBFB54}" dateTime="2021-07-23T10:38:10" maxSheetId="3" userName="user457b" r:id="rId255">
    <sheetIdMap count="2">
      <sheetId val="1"/>
      <sheetId val="2"/>
    </sheetIdMap>
  </header>
  <header guid="{6943E620-7A1D-4F64-A2A5-202EBAB6DC52}" dateTime="2021-07-23T10:38:19" maxSheetId="3" userName="user457b" r:id="rId256">
    <sheetIdMap count="2">
      <sheetId val="1"/>
      <sheetId val="2"/>
    </sheetIdMap>
  </header>
  <header guid="{AE96F227-C1D3-40A9-AE8C-3E93F08B88C5}" dateTime="2021-07-23T10:39:17" maxSheetId="3" userName="user457b" r:id="rId257" minRId="2335">
    <sheetIdMap count="2">
      <sheetId val="1"/>
      <sheetId val="2"/>
    </sheetIdMap>
  </header>
  <header guid="{C2BBC912-864D-4138-B81C-5BA57875CCA4}" dateTime="2021-07-23T10:39:28" maxSheetId="3" userName="user457b" r:id="rId258">
    <sheetIdMap count="2">
      <sheetId val="1"/>
      <sheetId val="2"/>
    </sheetIdMap>
  </header>
  <header guid="{75929828-0C2B-4085-A6DA-4F228F7F9541}" dateTime="2021-07-23T10:41:33" maxSheetId="3" userName="user457b" r:id="rId259" minRId="2342" maxRId="2344">
    <sheetIdMap count="2">
      <sheetId val="1"/>
      <sheetId val="2"/>
    </sheetIdMap>
  </header>
  <header guid="{1634DC7B-C1B6-4134-A90A-D69E300DA285}" dateTime="2021-07-23T10:42:06" maxSheetId="3" userName="user457b" r:id="rId260" minRId="2348">
    <sheetIdMap count="2">
      <sheetId val="1"/>
      <sheetId val="2"/>
    </sheetIdMap>
  </header>
  <header guid="{F6E14FE8-1BDE-4C1C-8714-D08CACDAE6DB}" dateTime="2021-07-23T10:42:22" maxSheetId="3" userName="user457b" r:id="rId261">
    <sheetIdMap count="2">
      <sheetId val="1"/>
      <sheetId val="2"/>
    </sheetIdMap>
  </header>
  <header guid="{38BD4E2F-B132-42FE-8E38-333A728A7AEB}" dateTime="2021-07-23T10:42:26" maxSheetId="3" userName="user457b" r:id="rId262">
    <sheetIdMap count="2">
      <sheetId val="1"/>
      <sheetId val="2"/>
    </sheetIdMap>
  </header>
  <header guid="{B9187794-F845-4E31-BC94-A9B672E9FDA2}" dateTime="2021-07-23T10:43:50" maxSheetId="3" userName="user457b" r:id="rId263" minRId="2358">
    <sheetIdMap count="2">
      <sheetId val="1"/>
      <sheetId val="2"/>
    </sheetIdMap>
  </header>
  <header guid="{AAF088C7-FEF9-44BA-9CCF-67DDBB6810DE}" dateTime="2021-07-23T10:59:20" maxSheetId="3" userName="user457b" r:id="rId264" minRId="2362" maxRId="2364">
    <sheetIdMap count="2">
      <sheetId val="1"/>
      <sheetId val="2"/>
    </sheetIdMap>
  </header>
  <header guid="{3D15C6AF-F513-46D7-8229-A15A8F3C3B92}" dateTime="2021-07-23T10:59:59" maxSheetId="3" userName="user457b" r:id="rId265" minRId="2368" maxRId="2369">
    <sheetIdMap count="2">
      <sheetId val="1"/>
      <sheetId val="2"/>
    </sheetIdMap>
  </header>
  <header guid="{81E1BB15-9BC6-4868-82A5-4A754FE1F437}" dateTime="2021-07-23T11:00:52" maxSheetId="3" userName="user457b" r:id="rId266" minRId="2373" maxRId="2376">
    <sheetIdMap count="2">
      <sheetId val="1"/>
      <sheetId val="2"/>
    </sheetIdMap>
  </header>
  <header guid="{737D7B2C-C71D-4220-AB93-9E91535CE665}" dateTime="2021-07-23T11:01:28" maxSheetId="3" userName="user457b" r:id="rId267" minRId="2380" maxRId="2381">
    <sheetIdMap count="2">
      <sheetId val="1"/>
      <sheetId val="2"/>
    </sheetIdMap>
  </header>
  <header guid="{3A303C44-AEF4-4170-B5C9-9E12F0A623B1}" dateTime="2021-07-23T11:02:44" maxSheetId="3" userName="user457b" r:id="rId268" minRId="2385" maxRId="2392">
    <sheetIdMap count="2">
      <sheetId val="1"/>
      <sheetId val="2"/>
    </sheetIdMap>
  </header>
  <header guid="{667F584A-295F-4003-83B8-F209C733C500}" dateTime="2021-07-23T11:04:03" maxSheetId="3" userName="user457b" r:id="rId269" minRId="2396" maxRId="2401">
    <sheetIdMap count="2">
      <sheetId val="1"/>
      <sheetId val="2"/>
    </sheetIdMap>
  </header>
  <header guid="{8D477574-4169-4ED6-B075-FA07B82F361E}" dateTime="2021-07-23T11:04:49" maxSheetId="3" userName="user457b" r:id="rId270" minRId="2405" maxRId="2406">
    <sheetIdMap count="2">
      <sheetId val="1"/>
      <sheetId val="2"/>
    </sheetIdMap>
  </header>
  <header guid="{CBD6EBB0-9DA6-46C6-B45D-A036DE18D392}" dateTime="2021-07-23T11:05:29" maxSheetId="3" userName="user457b" r:id="rId271" minRId="2410">
    <sheetIdMap count="2">
      <sheetId val="1"/>
      <sheetId val="2"/>
    </sheetIdMap>
  </header>
  <header guid="{918A7FFD-9058-4682-A74F-A5B3C19112EC}" dateTime="2021-07-23T11:06:04" maxSheetId="3" userName="user457b" r:id="rId272" minRId="2414" maxRId="2417">
    <sheetIdMap count="2">
      <sheetId val="1"/>
      <sheetId val="2"/>
    </sheetIdMap>
  </header>
  <header guid="{CE74666C-3FC4-48C2-9E07-EF1D5644107A}" dateTime="2021-07-23T11:06:14" maxSheetId="3" userName="user457b" r:id="rId273" minRId="2421">
    <sheetIdMap count="2">
      <sheetId val="1"/>
      <sheetId val="2"/>
    </sheetIdMap>
  </header>
  <header guid="{B6AC6A1C-08A5-4A7A-92FE-239457C3636A}" dateTime="2021-07-23T11:06:43" maxSheetId="3" userName="user457b" r:id="rId274">
    <sheetIdMap count="2">
      <sheetId val="1"/>
      <sheetId val="2"/>
    </sheetIdMap>
  </header>
  <header guid="{DDA22CD7-6211-4D31-91E0-6EE3B8EDFE2F}" dateTime="2021-07-23T11:09:40" maxSheetId="3" userName="user457b" r:id="rId275">
    <sheetIdMap count="2">
      <sheetId val="1"/>
      <sheetId val="2"/>
    </sheetIdMap>
  </header>
  <header guid="{F4181A73-DD92-4DC4-8903-ED5FBCC16A87}" dateTime="2021-07-23T11:09:58" maxSheetId="3" userName="user457b" r:id="rId276">
    <sheetIdMap count="2">
      <sheetId val="1"/>
      <sheetId val="2"/>
    </sheetIdMap>
  </header>
  <header guid="{715AFFDA-F72C-40FF-8338-0F5D753F307B}" dateTime="2021-07-23T11:10:39" maxSheetId="3" userName="user457b" r:id="rId277">
    <sheetIdMap count="2">
      <sheetId val="1"/>
      <sheetId val="2"/>
    </sheetIdMap>
  </header>
  <header guid="{6D5DBCFD-D9F3-47E4-AB38-E69BB2FECE4A}" dateTime="2021-07-23T11:11:52" maxSheetId="3" userName="user457b" r:id="rId278">
    <sheetIdMap count="2">
      <sheetId val="1"/>
      <sheetId val="2"/>
    </sheetIdMap>
  </header>
  <header guid="{E856C6F2-C9A3-47E9-829D-50F1C59A4E90}" dateTime="2021-07-23T11:40:50" maxSheetId="3" userName="user457b" r:id="rId279">
    <sheetIdMap count="2">
      <sheetId val="1"/>
      <sheetId val="2"/>
    </sheetIdMap>
  </header>
  <header guid="{F641B2C9-FF79-4B87-AD8A-06BD193A0BDA}" dateTime="2021-07-23T11:45:14" maxSheetId="3" userName="user457b" r:id="rId280">
    <sheetIdMap count="2">
      <sheetId val="1"/>
      <sheetId val="2"/>
    </sheetIdMap>
  </header>
  <header guid="{4D4173CD-0C48-4BFA-AF7C-8FDA30D3A291}" dateTime="2021-07-23T11:45:38" maxSheetId="3" userName="user457b" r:id="rId281" minRId="2446">
    <sheetIdMap count="2">
      <sheetId val="1"/>
      <sheetId val="2"/>
    </sheetIdMap>
  </header>
  <header guid="{67FADCE6-82A3-46DC-8DF1-91462D6751BD}" dateTime="2021-07-23T11:46:09" maxSheetId="3" userName="user457b" r:id="rId282">
    <sheetIdMap count="2">
      <sheetId val="1"/>
      <sheetId val="2"/>
    </sheetIdMap>
  </header>
  <header guid="{D14A9DA1-768A-440B-AB2C-DABF6F435A85}" dateTime="2021-07-23T11:46:21" maxSheetId="3" userName="user457b" r:id="rId283">
    <sheetIdMap count="2">
      <sheetId val="1"/>
      <sheetId val="2"/>
    </sheetIdMap>
  </header>
  <header guid="{91CB41E7-65DE-4F12-A78B-8A728B57A670}" dateTime="2021-07-23T11:46:47" maxSheetId="3" userName="user457b" r:id="rId284">
    <sheetIdMap count="2">
      <sheetId val="1"/>
      <sheetId val="2"/>
    </sheetIdMap>
  </header>
  <header guid="{637BAC1F-D15B-4FEA-9502-7B8CCFE4BBC2}" dateTime="2021-07-23T11:46:48" maxSheetId="3" userName="user457b" r:id="rId285">
    <sheetIdMap count="2">
      <sheetId val="1"/>
      <sheetId val="2"/>
    </sheetIdMap>
  </header>
  <header guid="{35FBFFF5-C850-486C-84ED-49987CC04EA7}" dateTime="2021-07-23T11:48:16" maxSheetId="3" userName="user457b" r:id="rId286" minRId="2462" maxRId="2463">
    <sheetIdMap count="2">
      <sheetId val="1"/>
      <sheetId val="2"/>
    </sheetIdMap>
  </header>
  <header guid="{E0348ABA-504C-4B52-B52D-7F9BBB2061DD}" dateTime="2021-07-23T11:48:57" maxSheetId="3" userName="user457b" r:id="rId287" minRId="2467">
    <sheetIdMap count="2">
      <sheetId val="1"/>
      <sheetId val="2"/>
    </sheetIdMap>
  </header>
  <header guid="{835D29B9-8DD9-4C26-99EC-07AEDB8B6260}" dateTime="2021-07-23T11:49:07" maxSheetId="3" userName="user457b" r:id="rId288">
    <sheetIdMap count="2">
      <sheetId val="1"/>
      <sheetId val="2"/>
    </sheetIdMap>
  </header>
  <header guid="{C9DB4F23-FD2E-48AF-9512-8457998A164D}" dateTime="2021-07-23T11:49:24" maxSheetId="3" userName="user457b" r:id="rId289">
    <sheetIdMap count="2">
      <sheetId val="1"/>
      <sheetId val="2"/>
    </sheetIdMap>
  </header>
  <header guid="{76B8933A-EA72-43C7-80A4-31F3D513E5AC}" dateTime="2021-07-23T11:51:38" maxSheetId="3" userName="user457b" r:id="rId290" minRId="2477" maxRId="2479">
    <sheetIdMap count="2">
      <sheetId val="1"/>
      <sheetId val="2"/>
    </sheetIdMap>
  </header>
  <header guid="{9153FCD6-F2EE-4FBA-856A-E831D90412C8}" dateTime="2021-07-23T11:52:18" maxSheetId="3" userName="user457b" r:id="rId291" minRId="2483">
    <sheetIdMap count="2">
      <sheetId val="1"/>
      <sheetId val="2"/>
    </sheetIdMap>
  </header>
  <header guid="{E45F2E3B-3D75-42D1-BBA4-92F57856EF19}" dateTime="2021-07-23T11:52:42" maxSheetId="3" userName="user457b" r:id="rId292" minRId="2487">
    <sheetIdMap count="2">
      <sheetId val="1"/>
      <sheetId val="2"/>
    </sheetIdMap>
  </header>
  <header guid="{222AAA2F-9AE1-4617-9CD7-CED678029C69}" dateTime="2021-07-23T11:52:53" maxSheetId="3" userName="user457b" r:id="rId293" minRId="2491" maxRId="2492">
    <sheetIdMap count="2">
      <sheetId val="1"/>
      <sheetId val="2"/>
    </sheetIdMap>
  </header>
  <header guid="{EC4AA470-BBF8-4D98-9620-BE4585E7F9B4}" dateTime="2021-07-23T11:53:11" maxSheetId="3" userName="user457b" r:id="rId294">
    <sheetIdMap count="2">
      <sheetId val="1"/>
      <sheetId val="2"/>
    </sheetIdMap>
  </header>
  <header guid="{D945CC0F-F0F1-4070-B026-31F6D33ACDE3}" dateTime="2021-07-23T11:53:48" maxSheetId="3" userName="user457b" r:id="rId295">
    <sheetIdMap count="2">
      <sheetId val="1"/>
      <sheetId val="2"/>
    </sheetIdMap>
  </header>
  <header guid="{624DB87B-281F-4773-9773-6F32E92D48BD}" dateTime="2021-07-23T11:58:57" maxSheetId="3" userName="user457b" r:id="rId296">
    <sheetIdMap count="2">
      <sheetId val="1"/>
      <sheetId val="2"/>
    </sheetIdMap>
  </header>
  <header guid="{63061F0A-284F-4163-ADC9-EE795497B6D8}" dateTime="2021-07-23T12:00:01" maxSheetId="3" userName="user457b" r:id="rId297">
    <sheetIdMap count="2">
      <sheetId val="1"/>
      <sheetId val="2"/>
    </sheetIdMap>
  </header>
  <header guid="{4D9E8659-8743-4FF2-B86C-267DDDCC2F5A}" dateTime="2021-07-23T12:00:24" maxSheetId="3" userName="user457b" r:id="rId298">
    <sheetIdMap count="2">
      <sheetId val="1"/>
      <sheetId val="2"/>
    </sheetIdMap>
  </header>
  <header guid="{8808B59E-3BC6-4C38-A8EC-67C047E2083E}" dateTime="2021-07-23T12:00:40" maxSheetId="3" userName="user457b" r:id="rId299">
    <sheetIdMap count="2">
      <sheetId val="1"/>
      <sheetId val="2"/>
    </sheetIdMap>
  </header>
  <header guid="{B47AB305-F8CF-491B-B4EC-7E74EC1F2D62}" dateTime="2021-07-23T12:01:15" maxSheetId="3" userName="user457b" r:id="rId300">
    <sheetIdMap count="2">
      <sheetId val="1"/>
      <sheetId val="2"/>
    </sheetIdMap>
  </header>
  <header guid="{DC8BAE72-0906-452F-9033-84657A4A2B05}" dateTime="2021-07-23T12:01:53" maxSheetId="3" userName="user457b" r:id="rId301">
    <sheetIdMap count="2">
      <sheetId val="1"/>
      <sheetId val="2"/>
    </sheetIdMap>
  </header>
  <header guid="{D38EF388-1CC2-4EE8-95C0-54767A7C580F}" dateTime="2021-07-23T12:02:04" maxSheetId="3" userName="user457b" r:id="rId302">
    <sheetIdMap count="2">
      <sheetId val="1"/>
      <sheetId val="2"/>
    </sheetIdMap>
  </header>
  <header guid="{EC48B6A8-25D0-4237-93FA-48D99D2599D0}" dateTime="2021-07-23T12:02:17" maxSheetId="3" userName="user457b" r:id="rId303">
    <sheetIdMap count="2">
      <sheetId val="1"/>
      <sheetId val="2"/>
    </sheetIdMap>
  </header>
  <header guid="{3BEEB039-FA28-47C0-9A9E-A3DAEF8340A1}" dateTime="2021-07-23T12:02:56" maxSheetId="3" userName="user457b" r:id="rId304">
    <sheetIdMap count="2">
      <sheetId val="1"/>
      <sheetId val="2"/>
    </sheetIdMap>
  </header>
  <header guid="{CE9A8229-6EED-4B47-9B53-2103474B1330}" dateTime="2021-07-23T12:03:47" maxSheetId="3" userName="user457b" r:id="rId305">
    <sheetIdMap count="2">
      <sheetId val="1"/>
      <sheetId val="2"/>
    </sheetIdMap>
  </header>
  <header guid="{4BD5440D-1FA8-45CB-A93B-DEEFC4A920F1}" dateTime="2021-07-23T12:04:26" maxSheetId="3" userName="user457b" r:id="rId306">
    <sheetIdMap count="2">
      <sheetId val="1"/>
      <sheetId val="2"/>
    </sheetIdMap>
  </header>
  <header guid="{28180120-5FAD-4CFD-953D-5B804532C28E}" dateTime="2021-07-23T12:05:39" maxSheetId="3" userName="user457b" r:id="rId307">
    <sheetIdMap count="2">
      <sheetId val="1"/>
      <sheetId val="2"/>
    </sheetIdMap>
  </header>
  <header guid="{8373C6C6-B5F2-4DA6-A73A-FC56618017D1}" dateTime="2021-07-23T12:08:36" maxSheetId="3" userName="user457b" r:id="rId308">
    <sheetIdMap count="2">
      <sheetId val="1"/>
      <sheetId val="2"/>
    </sheetIdMap>
  </header>
  <header guid="{FF67E94D-7A6B-4EA5-8B6E-238898BFCC83}" dateTime="2021-07-23T12:08:38" maxSheetId="3" userName="user457b" r:id="rId309">
    <sheetIdMap count="2">
      <sheetId val="1"/>
      <sheetId val="2"/>
    </sheetIdMap>
  </header>
  <header guid="{16668D53-62F4-4FD1-9826-AC7561DF0491}" dateTime="2021-07-23T12:13:43" maxSheetId="3" userName="user457b" r:id="rId310">
    <sheetIdMap count="2">
      <sheetId val="1"/>
      <sheetId val="2"/>
    </sheetIdMap>
  </header>
  <header guid="{F8A7A09A-4FEB-4F46-8C95-8EDBA0075581}" dateTime="2021-07-23T12:14:13" maxSheetId="3" userName="user457b" r:id="rId311">
    <sheetIdMap count="2">
      <sheetId val="1"/>
      <sheetId val="2"/>
    </sheetIdMap>
  </header>
  <header guid="{2060E18B-1A4D-4AFC-BBFC-A344DF8D4CB3}" dateTime="2021-07-23T12:14:41" maxSheetId="3" userName="user457b" r:id="rId312">
    <sheetIdMap count="2">
      <sheetId val="1"/>
      <sheetId val="2"/>
    </sheetIdMap>
  </header>
  <header guid="{9003B736-86DB-4C24-BCDF-E51AD001059F}" dateTime="2021-07-23T12:15:01" maxSheetId="3" userName="user457b" r:id="rId313">
    <sheetIdMap count="2">
      <sheetId val="1"/>
      <sheetId val="2"/>
    </sheetIdMap>
  </header>
  <header guid="{4B343910-38CE-4719-AD94-BC2AA20964E3}" dateTime="2021-07-23T12:15:14" maxSheetId="3" userName="user457b" r:id="rId314">
    <sheetIdMap count="2">
      <sheetId val="1"/>
      <sheetId val="2"/>
    </sheetIdMap>
  </header>
  <header guid="{E8C879D0-3F64-4B11-9E0C-93A53A95DB71}" dateTime="2021-07-23T12:15:25" maxSheetId="3" userName="user457b" r:id="rId315">
    <sheetIdMap count="2">
      <sheetId val="1"/>
      <sheetId val="2"/>
    </sheetIdMap>
  </header>
  <header guid="{A7F9B503-3AE5-4F98-9B55-331476141753}" dateTime="2021-07-23T12:15:48" maxSheetId="3" userName="user457b" r:id="rId316">
    <sheetIdMap count="2">
      <sheetId val="1"/>
      <sheetId val="2"/>
    </sheetIdMap>
  </header>
  <header guid="{4A547389-79D4-45BF-9443-E9DEB1B94901}" dateTime="2021-07-23T12:15:50" maxSheetId="3" userName="user457b" r:id="rId317">
    <sheetIdMap count="2">
      <sheetId val="1"/>
      <sheetId val="2"/>
    </sheetIdMap>
  </header>
  <header guid="{473F6A5E-450F-4509-BFB2-BC1665C8B250}" dateTime="2021-07-23T12:16:17" maxSheetId="3" userName="user457b" r:id="rId318">
    <sheetIdMap count="2">
      <sheetId val="1"/>
      <sheetId val="2"/>
    </sheetIdMap>
  </header>
  <header guid="{0718EE9C-5575-4C69-9D84-C2417094E5BE}" dateTime="2021-07-23T12:17:06" maxSheetId="3" userName="user457b" r:id="rId319">
    <sheetIdMap count="2">
      <sheetId val="1"/>
      <sheetId val="2"/>
    </sheetIdMap>
  </header>
  <header guid="{6F8EE032-F48A-46F7-B7D8-BF62929CD24D}" dateTime="2021-07-23T12:17:08" maxSheetId="3" userName="user457b" r:id="rId320">
    <sheetIdMap count="2">
      <sheetId val="1"/>
      <sheetId val="2"/>
    </sheetIdMap>
  </header>
  <header guid="{BD5BBDB7-42D3-4C6B-A45F-4A03D93BFE89}" dateTime="2021-07-23T12:17:40" maxSheetId="3" userName="user457b" r:id="rId321">
    <sheetIdMap count="2">
      <sheetId val="1"/>
      <sheetId val="2"/>
    </sheetIdMap>
  </header>
  <header guid="{0E17F74B-DA03-49EC-939E-73CD685DD2D6}" dateTime="2021-07-23T12:19:44" maxSheetId="3" userName="user457b" r:id="rId322" minRId="2580">
    <sheetIdMap count="2">
      <sheetId val="1"/>
      <sheetId val="2"/>
    </sheetIdMap>
  </header>
  <header guid="{AE51776E-B586-4282-B80D-C195660D8E83}" dateTime="2021-07-23T12:20:21" maxSheetId="3" userName="user457b" r:id="rId323" minRId="2584">
    <sheetIdMap count="2">
      <sheetId val="1"/>
      <sheetId val="2"/>
    </sheetIdMap>
  </header>
  <header guid="{5EC1B2A2-8DFA-4D2D-892C-42164A5A2273}" dateTime="2021-07-23T12:21:59" maxSheetId="3" userName="user457b" r:id="rId324" minRId="2588">
    <sheetIdMap count="2">
      <sheetId val="1"/>
      <sheetId val="2"/>
    </sheetIdMap>
  </header>
  <header guid="{228AE08B-A1ED-4CED-B97E-BF4706EBEF49}" dateTime="2021-07-23T12:22:19" maxSheetId="3" userName="user457b" r:id="rId325">
    <sheetIdMap count="2">
      <sheetId val="1"/>
      <sheetId val="2"/>
    </sheetIdMap>
  </header>
  <header guid="{01EC7B7F-C7BC-43D9-9237-7268ED2AB82E}" dateTime="2021-07-23T12:22:33" maxSheetId="3" userName="user457b" r:id="rId326">
    <sheetIdMap count="2">
      <sheetId val="1"/>
      <sheetId val="2"/>
    </sheetIdMap>
  </header>
  <header guid="{0FB0EAC9-7C5C-4DD2-95A3-CC3E9597C36F}" dateTime="2021-07-23T12:28:33" maxSheetId="3" userName="user457b" r:id="rId327" minRId="2598">
    <sheetIdMap count="2">
      <sheetId val="1"/>
      <sheetId val="2"/>
    </sheetIdMap>
  </header>
  <header guid="{40420B53-A55B-4B29-A483-F7ABA30DC5DB}" dateTime="2021-07-23T12:29:06" maxSheetId="3" userName="user457b" r:id="rId328">
    <sheetIdMap count="2">
      <sheetId val="1"/>
      <sheetId val="2"/>
    </sheetIdMap>
  </header>
  <header guid="{D83E441E-27F5-472F-904E-24704C772022}" dateTime="2021-07-23T12:29:08" maxSheetId="3" userName="user457b" r:id="rId329">
    <sheetIdMap count="2">
      <sheetId val="1"/>
      <sheetId val="2"/>
    </sheetIdMap>
  </header>
  <header guid="{033D928B-AFE7-48BB-8A2A-86E28EB566B5}" dateTime="2021-07-23T13:02:31" maxSheetId="3" userName="user457b" r:id="rId330" minRId="2608">
    <sheetIdMap count="2">
      <sheetId val="1"/>
      <sheetId val="2"/>
    </sheetIdMap>
  </header>
  <header guid="{59D32174-2139-491C-AAFF-C0544EFA693D}" dateTime="2021-07-23T13:03:08" maxSheetId="3" userName="user457b" r:id="rId331" minRId="2612">
    <sheetIdMap count="2">
      <sheetId val="1"/>
      <sheetId val="2"/>
    </sheetIdMap>
  </header>
  <header guid="{867D47D1-5C37-47CE-9F2D-78A1589A738D}" dateTime="2021-07-23T13:03:56" maxSheetId="3" userName="user457b" r:id="rId332" minRId="2616">
    <sheetIdMap count="2">
      <sheetId val="1"/>
      <sheetId val="2"/>
    </sheetIdMap>
  </header>
  <header guid="{C1C4C9C9-C5AA-4C2A-B656-17BB2C167F44}" dateTime="2021-07-23T13:04:45" maxSheetId="3" userName="user457b" r:id="rId333">
    <sheetIdMap count="2">
      <sheetId val="1"/>
      <sheetId val="2"/>
    </sheetIdMap>
  </header>
  <header guid="{56B6A524-0C18-496C-A8BB-F4439A6BF108}" dateTime="2021-07-23T13:04:47" maxSheetId="3" userName="user457b" r:id="rId334">
    <sheetIdMap count="2">
      <sheetId val="1"/>
      <sheetId val="2"/>
    </sheetIdMap>
  </header>
  <header guid="{D54EB575-48E2-4097-9BA1-31247D7FD103}" dateTime="2021-07-23T13:05:25" maxSheetId="3" userName="user457b" r:id="rId335">
    <sheetIdMap count="2">
      <sheetId val="1"/>
      <sheetId val="2"/>
    </sheetIdMap>
  </header>
  <header guid="{7C468893-F3E7-40BB-B7F8-9D15515379A9}" dateTime="2021-07-23T13:05:44" maxSheetId="3" userName="user457b" r:id="rId336">
    <sheetIdMap count="2">
      <sheetId val="1"/>
      <sheetId val="2"/>
    </sheetIdMap>
  </header>
  <header guid="{3162353C-6BA7-421B-AB01-7CB5C79238F4}" dateTime="2021-07-23T13:05:59" maxSheetId="3" userName="user457b" r:id="rId337">
    <sheetIdMap count="2">
      <sheetId val="1"/>
      <sheetId val="2"/>
    </sheetIdMap>
  </header>
  <header guid="{0A4ADF1A-4048-4087-970A-D630437E92AD}" dateTime="2021-07-23T13:06:28" maxSheetId="3" userName="user457b" r:id="rId338">
    <sheetIdMap count="2">
      <sheetId val="1"/>
      <sheetId val="2"/>
    </sheetIdMap>
  </header>
  <header guid="{001854F0-5560-4269-8716-2EB81E9D1681}" dateTime="2021-07-23T13:06:51" maxSheetId="3" userName="user457b" r:id="rId339">
    <sheetIdMap count="2">
      <sheetId val="1"/>
      <sheetId val="2"/>
    </sheetIdMap>
  </header>
  <header guid="{6971C54C-2024-4CF6-BD30-8F0BA75D3D97}" dateTime="2021-07-23T13:07:06" maxSheetId="3" userName="user457b" r:id="rId340">
    <sheetIdMap count="2">
      <sheetId val="1"/>
      <sheetId val="2"/>
    </sheetIdMap>
  </header>
  <header guid="{9D46C3E2-1001-4319-9A02-FD70EA2D0B59}" dateTime="2021-07-23T13:07:14" maxSheetId="3" userName="user457b" r:id="rId341">
    <sheetIdMap count="2">
      <sheetId val="1"/>
      <sheetId val="2"/>
    </sheetIdMap>
  </header>
  <header guid="{3812C7D8-86C5-4959-9BF6-30B152704F87}" dateTime="2021-07-23T13:12:02" maxSheetId="3" userName="user457b" r:id="rId342" minRId="2647">
    <sheetIdMap count="2">
      <sheetId val="1"/>
      <sheetId val="2"/>
    </sheetIdMap>
  </header>
  <header guid="{F161DD71-3EFF-465A-B8F6-EA53FBF96BA2}" dateTime="2021-07-23T13:13:18" maxSheetId="3" userName="user457b" r:id="rId343" minRId="2651">
    <sheetIdMap count="2">
      <sheetId val="1"/>
      <sheetId val="2"/>
    </sheetIdMap>
  </header>
  <header guid="{E38DBA61-FB45-4CB8-8E99-8C44373A55AD}" dateTime="2021-07-23T13:15:10" maxSheetId="3" userName="user457b" r:id="rId344" minRId="2655" maxRId="2656">
    <sheetIdMap count="2">
      <sheetId val="1"/>
      <sheetId val="2"/>
    </sheetIdMap>
  </header>
  <header guid="{5A817ACD-FBBD-47ED-B2EB-648B0FC0968F}" dateTime="2021-07-23T13:20:02" maxSheetId="3" userName="user457b" r:id="rId345" minRId="2660" maxRId="2741">
    <sheetIdMap count="2">
      <sheetId val="1"/>
      <sheetId val="2"/>
    </sheetIdMap>
  </header>
  <header guid="{DD8012BC-00FD-4853-ABAC-2EB05F904378}" dateTime="2021-07-23T13:22:49" maxSheetId="3" userName="user457b" r:id="rId346" minRId="2745" maxRId="2816">
    <sheetIdMap count="2">
      <sheetId val="1"/>
      <sheetId val="2"/>
    </sheetIdMap>
  </header>
  <header guid="{F33205AD-2DD9-4527-BA69-C1E909F2FE3B}" dateTime="2021-07-23T13:25:44" maxSheetId="3" userName="user457b" r:id="rId347" minRId="2820" maxRId="2855">
    <sheetIdMap count="2">
      <sheetId val="1"/>
      <sheetId val="2"/>
    </sheetIdMap>
  </header>
  <header guid="{B00722B3-A3E8-4DBB-8296-0F7CECCE171F}" dateTime="2021-07-23T13:26:21" maxSheetId="3" userName="user457b" r:id="rId348" minRId="2859" maxRId="2875">
    <sheetIdMap count="2">
      <sheetId val="1"/>
      <sheetId val="2"/>
    </sheetIdMap>
  </header>
  <header guid="{559B4FD5-F22B-4E0B-9565-5DFAF5AFF16F}" dateTime="2021-07-23T13:26:35" maxSheetId="3" userName="user457b" r:id="rId349">
    <sheetIdMap count="2">
      <sheetId val="1"/>
      <sheetId val="2"/>
    </sheetIdMap>
  </header>
  <header guid="{BD2AC839-7C20-4C2D-A224-767F03E47E9F}" dateTime="2021-07-23T13:28:12" maxSheetId="3" userName="user457b" r:id="rId350" minRId="2882">
    <sheetIdMap count="2">
      <sheetId val="1"/>
      <sheetId val="2"/>
    </sheetIdMap>
  </header>
  <header guid="{E4E6D5D2-C333-4988-9C77-75965ED00F64}" dateTime="2021-07-23T13:29:04" maxSheetId="3" userName="user457b" r:id="rId351" minRId="2886" maxRId="2888">
    <sheetIdMap count="2">
      <sheetId val="1"/>
      <sheetId val="2"/>
    </sheetIdMap>
  </header>
  <header guid="{2B05DC8A-E70E-4460-B105-D08890EAB0A2}" dateTime="2021-07-23T13:29:26" maxSheetId="3" userName="user457b" r:id="rId352" minRId="2892">
    <sheetIdMap count="2">
      <sheetId val="1"/>
      <sheetId val="2"/>
    </sheetIdMap>
  </header>
  <header guid="{3A884735-7507-4D20-B17C-3285B8363863}" dateTime="2021-07-23T13:29:50" maxSheetId="3" userName="user457b" r:id="rId353">
    <sheetIdMap count="2">
      <sheetId val="1"/>
      <sheetId val="2"/>
    </sheetIdMap>
  </header>
  <header guid="{6A03FD73-7D56-4C39-97E6-F94EB188CB24}" dateTime="2021-07-23T13:30:49" maxSheetId="3" userName="user457b" r:id="rId354">
    <sheetIdMap count="2">
      <sheetId val="1"/>
      <sheetId val="2"/>
    </sheetIdMap>
  </header>
  <header guid="{58A762C1-EEA1-40B7-8AD0-605E0AC36528}" dateTime="2021-07-23T13:33:00" maxSheetId="3" userName="user457b" r:id="rId355">
    <sheetIdMap count="2">
      <sheetId val="1"/>
      <sheetId val="2"/>
    </sheetIdMap>
  </header>
  <header guid="{2AF5D7EF-3CC7-4985-9E4D-5D98B58F4778}" dateTime="2021-07-23T13:33:35" maxSheetId="3" userName="user457b" r:id="rId356">
    <sheetIdMap count="2">
      <sheetId val="1"/>
      <sheetId val="2"/>
    </sheetIdMap>
  </header>
  <header guid="{5C0677CE-93B5-482C-BB6C-834DC2B5D205}" dateTime="2021-07-23T13:34:23" maxSheetId="3" userName="user457b" r:id="rId357">
    <sheetIdMap count="2">
      <sheetId val="1"/>
      <sheetId val="2"/>
    </sheetIdMap>
  </header>
  <header guid="{93021458-F0B1-4C22-AACB-6D9F44927FDF}" dateTime="2021-07-23T13:34:40" maxSheetId="3" userName="user457b" r:id="rId358">
    <sheetIdMap count="2">
      <sheetId val="1"/>
      <sheetId val="2"/>
    </sheetIdMap>
  </header>
  <header guid="{08CFA5F5-9D04-42F0-931B-3C738C56D0CB}" dateTime="2021-07-23T13:35:12" maxSheetId="3" userName="user457b" r:id="rId359">
    <sheetIdMap count="2">
      <sheetId val="1"/>
      <sheetId val="2"/>
    </sheetIdMap>
  </header>
  <header guid="{C380F247-869E-4277-801E-49D335AD6955}" dateTime="2021-07-23T13:35:34" maxSheetId="3" userName="user457b" r:id="rId360">
    <sheetIdMap count="2">
      <sheetId val="1"/>
      <sheetId val="2"/>
    </sheetIdMap>
  </header>
  <header guid="{E24BAF86-EC7C-47F6-B574-5C353B524A36}" dateTime="2021-07-23T13:36:05" maxSheetId="3" userName="user457b" r:id="rId361">
    <sheetIdMap count="2">
      <sheetId val="1"/>
      <sheetId val="2"/>
    </sheetIdMap>
  </header>
  <header guid="{8BF8E83D-7CCD-4963-9821-F65458AA588B}" dateTime="2021-07-23T13:36:28" maxSheetId="3" userName="user457b" r:id="rId362">
    <sheetIdMap count="2">
      <sheetId val="1"/>
      <sheetId val="2"/>
    </sheetIdMap>
  </header>
  <header guid="{C32DC932-3A12-4555-A53D-F671685815C1}" dateTime="2021-07-23T13:36:43" maxSheetId="3" userName="user457b" r:id="rId363">
    <sheetIdMap count="2">
      <sheetId val="1"/>
      <sheetId val="2"/>
    </sheetIdMap>
  </header>
  <header guid="{1D2B02FB-37B5-4AAF-A347-5F37EC1D1E5C}" dateTime="2021-07-23T13:37:08" maxSheetId="3" userName="user457b" r:id="rId364">
    <sheetIdMap count="2">
      <sheetId val="1"/>
      <sheetId val="2"/>
    </sheetIdMap>
  </header>
  <header guid="{45F6709C-A56E-4F7D-9C51-A605F52BF1B8}" dateTime="2021-07-23T13:37:20" maxSheetId="3" userName="user457b" r:id="rId365">
    <sheetIdMap count="2">
      <sheetId val="1"/>
      <sheetId val="2"/>
    </sheetIdMap>
  </header>
  <header guid="{CA4AD343-4F3B-4242-A3CB-CFD7B485CF83}" dateTime="2021-07-23T13:37:46" maxSheetId="3" userName="user457b" r:id="rId366">
    <sheetIdMap count="2">
      <sheetId val="1"/>
      <sheetId val="2"/>
    </sheetIdMap>
  </header>
  <header guid="{85A37415-64B2-4EF6-9316-3B7B3B808E80}" dateTime="2021-07-23T13:37:48" maxSheetId="3" userName="user457b" r:id="rId367">
    <sheetIdMap count="2">
      <sheetId val="1"/>
      <sheetId val="2"/>
    </sheetIdMap>
  </header>
  <header guid="{698338BC-73A3-4AE2-A35A-DBCB855987C8}" dateTime="2021-07-23T13:38:34" maxSheetId="3" userName="user457b" r:id="rId368">
    <sheetIdMap count="2">
      <sheetId val="1"/>
      <sheetId val="2"/>
    </sheetIdMap>
  </header>
  <header guid="{DAB0D89A-70E3-4BB8-8A87-FE7BCA7A3973}" dateTime="2021-07-23T13:38:52" maxSheetId="3" userName="user457b" r:id="rId369">
    <sheetIdMap count="2">
      <sheetId val="1"/>
      <sheetId val="2"/>
    </sheetIdMap>
  </header>
  <header guid="{D1322B06-E290-40E1-9F97-BDC08A05A3BD}" dateTime="2021-07-23T16:53:39" maxSheetId="3" userName="User416a" r:id="rId370">
    <sheetIdMap count="2">
      <sheetId val="1"/>
      <sheetId val="2"/>
    </sheetIdMap>
  </header>
  <header guid="{49829DA9-58CC-4E2B-B62E-593C67A0F6A5}" dateTime="2021-07-27T11:50:36" maxSheetId="3" userName="User416a" r:id="rId371" minRId="2950" maxRId="3498">
    <sheetIdMap count="2">
      <sheetId val="1"/>
      <sheetId val="2"/>
    </sheetIdMap>
  </header>
  <header guid="{155F66E3-35E3-489E-96BA-AF2BEA93104D}" dateTime="2021-08-10T16:30:51" maxSheetId="3" userName="user416c" r:id="rId372">
    <sheetIdMap count="2">
      <sheetId val="1"/>
      <sheetId val="2"/>
    </sheetIdMap>
  </header>
  <header guid="{5FECBCFD-B1F0-4C3D-A466-D1D6A37243AE}" dateTime="2021-08-11T13:47:56" maxSheetId="3" userName="user416c" r:id="rId373" minRId="3505" maxRId="4627">
    <sheetIdMap count="2">
      <sheetId val="1"/>
      <sheetId val="2"/>
    </sheetIdMap>
  </header>
  <header guid="{7A48B8A9-642E-4FD0-9911-3559453AB018}" dateTime="2021-08-11T13:49:17" maxSheetId="3" userName="user416c" r:id="rId374" minRId="4632">
    <sheetIdMap count="2">
      <sheetId val="1"/>
      <sheetId val="2"/>
    </sheetIdMap>
  </header>
  <header guid="{19694358-4868-4004-AE7D-A2BC838BAF7A}" dateTime="2021-08-11T13:49:53" maxSheetId="3" userName="user416c" r:id="rId375">
    <sheetIdMap count="2">
      <sheetId val="1"/>
      <sheetId val="2"/>
    </sheetIdMap>
  </header>
  <header guid="{1F81743E-019A-4F78-8EDD-4CA96E4FC11D}" dateTime="2021-08-11T14:29:09" maxSheetId="3" userName="user416c" r:id="rId376" minRId="4640">
    <sheetIdMap count="2">
      <sheetId val="1"/>
      <sheetId val="2"/>
    </sheetIdMap>
  </header>
  <header guid="{89AA12B1-06A7-4CDF-9B7D-D465FC75BB39}" dateTime="2021-08-11T14:54:34" maxSheetId="3" userName="user416c" r:id="rId377">
    <sheetIdMap count="2">
      <sheetId val="1"/>
      <sheetId val="2"/>
    </sheetIdMap>
  </header>
  <header guid="{6A0E88EF-422F-4488-8B83-1608AFC80CA6}" dateTime="2021-08-11T16:14:35" maxSheetId="3" userName="user416c" r:id="rId378" minRId="4647" maxRId="4652">
    <sheetIdMap count="2">
      <sheetId val="1"/>
      <sheetId val="2"/>
    </sheetIdMap>
  </header>
  <header guid="{45B4C43A-16A7-4EE1-B870-D950DC261160}" dateTime="2021-08-13T11:20:11" maxSheetId="3" userName="User_452d" r:id="rId37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405DBD9A_4FF7_41D9_B6F1_F8B193423810_.wvu.PrintArea" hidden="1" oldHidden="1">
    <formula>общее!$A$1:$J$290</formula>
  </rdn>
  <rdn rId="0" localSheetId="1" customView="1" name="Z_405DBD9A_4FF7_41D9_B6F1_F8B193423810_.wvu.PrintTitles" hidden="1" oldHidden="1">
    <formula>общее!$6:$6</formula>
  </rdn>
  <rdn rId="0" localSheetId="1" customView="1" name="Z_405DBD9A_4FF7_41D9_B6F1_F8B193423810_.wvu.FilterData" hidden="1" oldHidden="1">
    <formula>общее!$A$6:$J$384</formula>
  </rdn>
  <rcv guid="{405DBD9A-4FF7-41D9-B6F1-F8B19342381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fmt sheetId="1" sqref="A92:H9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2396" sId="1" odxf="1" dxf="1" numFmtId="4">
    <oc r="I73">
      <v>-22.347000000000001</v>
    </oc>
    <nc r="I73">
      <f>SUM(H73-G73)</f>
    </nc>
    <odxf>
      <alignment horizontal="general" wrapText="0" readingOrder="0"/>
    </odxf>
    <ndxf>
      <alignment horizontal="right" wrapText="1" readingOrder="0"/>
    </ndxf>
  </rcc>
  <rcc rId="2397" sId="1" odxf="1" dxf="1" numFmtId="4">
    <oc r="J73">
      <v>85.9</v>
    </oc>
    <nc r="J73">
      <f>SUM(H73/G73*100)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2398" sId="1" odxf="1" dxf="1" numFmtId="4">
    <oc r="I74">
      <v>-2774.3870000000002</v>
    </oc>
    <nc r="I74">
      <f>SUM(H74-G74)</f>
    </nc>
    <odxf>
      <alignment horizontal="general" wrapText="0" readingOrder="0"/>
    </odxf>
    <ndxf>
      <alignment horizontal="right" wrapText="1" readingOrder="0"/>
    </ndxf>
  </rcc>
  <rcc rId="2399" sId="1" odxf="1" dxf="1" numFmtId="4">
    <oc r="I75">
      <v>16919.97</v>
    </oc>
    <nc r="I75">
      <f>SUM(H75-G75)</f>
    </nc>
    <odxf>
      <alignment horizontal="general" wrapText="0" readingOrder="0"/>
    </odxf>
    <ndxf>
      <alignment horizontal="right" wrapText="1" readingOrder="0"/>
    </ndxf>
  </rcc>
  <rcc rId="2400" sId="1" odxf="1" dxf="1" numFmtId="4">
    <oc r="I76">
      <v>518.46699999999998</v>
    </oc>
    <nc r="I76">
      <f>SUM(H76-G76)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cc rId="2401" sId="1" odxf="1" dxf="1" numFmtId="4">
    <oc r="I77">
      <v>0.41399999999999998</v>
    </oc>
    <nc r="I77">
      <f>SUM(H77-G77)</f>
    </nc>
    <odxf>
      <alignment horizontal="general" wrapText="0" readingOrder="0"/>
    </odxf>
    <ndxf>
      <alignment horizontal="right" wrapText="1" readingOrder="0"/>
    </ndxf>
  </rcc>
  <rfmt sheetId="1" sqref="I76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01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c rId="2011" sId="1" numFmtId="4">
    <oc r="C39">
      <v>531.928</v>
    </oc>
    <nc r="C39">
      <v>531.92899999999997</v>
    </nc>
  </rcc>
  <rcc rId="2012" sId="1" numFmtId="4">
    <oc r="C51">
      <v>-75.817999999999998</v>
    </oc>
    <nc r="C51">
      <v>-75.819000000000003</v>
    </nc>
  </rcc>
  <rcc rId="2013" sId="1" numFmtId="4">
    <oc r="C53">
      <v>636.42600000000004</v>
    </oc>
    <nc r="C53">
      <v>636.42700000000002</v>
    </nc>
  </rcc>
  <rcc rId="2014" sId="1" numFmtId="4">
    <oc r="C68">
      <v>3725.1010000000001</v>
    </oc>
    <nc r="C68">
      <v>3725.1019999999999</v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013.xml><?xml version="1.0" encoding="utf-8"?>
<revisions xmlns="http://schemas.openxmlformats.org/spreadsheetml/2006/main" xmlns:r="http://schemas.openxmlformats.org/officeDocument/2006/relationships">
  <rcc rId="2368" sId="1" odxf="1" dxf="1" numFmtId="4">
    <oc r="I8">
      <v>168.66200000000001</v>
    </oc>
    <nc r="I8">
      <f>SUM(H8-G8)</f>
    </nc>
    <odxf>
      <alignment horizontal="general" wrapText="0" readingOrder="0"/>
    </odxf>
    <ndxf>
      <alignment horizontal="right" wrapText="1" readingOrder="0"/>
    </ndxf>
  </rcc>
  <rcc rId="2369" sId="1" odxf="1" dxf="1" numFmtId="4">
    <oc r="J8">
      <v>137.1</v>
    </oc>
    <nc r="J8">
      <f>SUM(H8/G8*100)</f>
    </nc>
    <odxf>
      <font>
        <sz val="18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horizontal="center" readingOrder="0"/>
    </odxf>
    <ndxf>
      <font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horizontal="right" readingOrder="0"/>
    </ndxf>
  </rcc>
  <rfmt sheetId="1" sqref="J8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0131.xml><?xml version="1.0" encoding="utf-8"?>
<revisions xmlns="http://schemas.openxmlformats.org/spreadsheetml/2006/main" xmlns:r="http://schemas.openxmlformats.org/officeDocument/2006/relationships">
  <rcc rId="2137" sId="1" odxf="1" dxf="1" numFmtId="4">
    <oc r="E76">
      <v>-0.45200000000000001</v>
    </oc>
    <nc r="E76">
      <f>SUM(D76-C76)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cc rId="2138" sId="1" odxf="1" dxf="1" numFmtId="4">
    <oc r="F76">
      <v>85</v>
    </oc>
    <nc r="F76">
      <f>SUM(D76/C76*100)</f>
    </nc>
    <odxf>
      <font>
        <b/>
        <sz val="14"/>
        <name val="Times New Roman"/>
        <scheme val="none"/>
      </font>
      <numFmt numFmtId="165" formatCode="0.0"/>
      <alignment horizontal="general" wrapText="0" readingOrder="0"/>
    </odxf>
    <ndxf>
      <font>
        <b val="0"/>
        <sz val="14"/>
        <name val="Times New Roman"/>
        <scheme val="none"/>
      </font>
      <numFmt numFmtId="168" formatCode="#,##0.0"/>
      <alignment horizontal="right" wrapText="1" readingOrder="0"/>
    </ndxf>
  </rcc>
  <rfmt sheetId="1" sqref="E76:F76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2268" sId="1" odxf="1" dxf="1" numFmtId="4">
    <oc r="E28">
      <v>-225.59800000000001</v>
    </oc>
    <nc r="E28">
      <f>SUM(D28-C28)</f>
    </nc>
    <odxf>
      <alignment horizontal="general" wrapText="0" readingOrder="0"/>
    </odxf>
    <ndxf>
      <alignment horizontal="right" wrapText="1" readingOrder="0"/>
    </ndxf>
  </rcc>
  <rcc rId="2269" sId="1" odxf="1" dxf="1" numFmtId="4">
    <oc r="E27">
      <v>-237.733</v>
    </oc>
    <nc r="E27">
      <f>SUM(D27-C27)</f>
    </nc>
    <odxf>
      <alignment horizontal="general" wrapText="0" readingOrder="0"/>
    </odxf>
    <ndxf>
      <alignment horizontal="right" wrapText="1" readingOrder="0"/>
    </ndxf>
  </rcc>
  <rcc rId="2270" sId="1" odxf="1" dxf="1" numFmtId="4">
    <oc r="E26">
      <v>37938.675999999999</v>
    </oc>
    <nc r="E26">
      <f>SUM(D26-C26)</f>
    </nc>
    <odxf>
      <alignment horizontal="general" wrapText="0" readingOrder="0"/>
    </odxf>
    <ndxf>
      <alignment horizontal="right" wrapText="1" readingOrder="0"/>
    </ndxf>
  </rcc>
  <rcc rId="2271" sId="1" odxf="1" dxf="1" numFmtId="4">
    <oc r="E25">
      <v>73786.885999999999</v>
    </oc>
    <nc r="E25">
      <f>SUM(D25-C25)</f>
    </nc>
    <odxf>
      <alignment horizontal="general" wrapText="0" readingOrder="0"/>
    </odxf>
    <ndxf>
      <alignment horizontal="right" wrapText="1" readingOrder="0"/>
    </ndxf>
  </rcc>
  <rcc rId="2272" sId="1">
    <oc r="F29">
      <f>SUM(D29/C29*100)</f>
    </oc>
    <nc r="F29">
      <f>SUM(D29/C29*100)</f>
    </nc>
  </rcc>
  <rcc rId="2273" sId="1" odxf="1" dxf="1" numFmtId="4">
    <oc r="F28">
      <v>78</v>
    </oc>
    <nc r="F28">
      <f>SUM(D28/C28*100)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74" sId="1" odxf="1" dxf="1" numFmtId="4">
    <oc r="F27">
      <v>40.4</v>
    </oc>
    <nc r="F27">
      <f>SUM(D27/C27*100)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75" sId="1" odxf="1" dxf="1" numFmtId="4">
    <oc r="F26">
      <v>123.7</v>
    </oc>
    <nc r="F26">
      <f>SUM(D26/C26*100)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76" sId="1" odxf="1" dxf="1" numFmtId="4">
    <oc r="F25">
      <v>120.2</v>
    </oc>
    <nc r="F25">
      <f>SUM(D25/C25*100)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общее!$A$6:$L$349</formula>
    <oldFormula>общее!$A$6:$L$349</oldFormula>
  </rdn>
  <rcv guid="{221AFC77-C97B-4D44-8163-7AA758A08BF9}" action="add"/>
</revisions>
</file>

<file path=xl/revisions/revisionLog110211.xml><?xml version="1.0" encoding="utf-8"?>
<revisions xmlns="http://schemas.openxmlformats.org/spreadsheetml/2006/main" xmlns:r="http://schemas.openxmlformats.org/officeDocument/2006/relationships">
  <rcc rId="374" sId="1" numFmtId="4">
    <oc r="D106">
      <v>1444.347</v>
    </oc>
    <nc r="D106">
      <v>2783.7860000000001</v>
    </nc>
  </rcc>
  <rfmt sheetId="1" sqref="D106">
    <dxf>
      <fill>
        <patternFill>
          <bgColor theme="0"/>
        </patternFill>
      </fill>
    </dxf>
  </rfmt>
  <rcc rId="375" sId="1" numFmtId="4">
    <oc r="H106">
      <v>99.507000000000005</v>
    </oc>
    <nc r="H106">
      <v>362.56299999999999</v>
    </nc>
  </rcc>
  <rfmt sheetId="1" sqref="H106">
    <dxf>
      <fill>
        <patternFill>
          <bgColor theme="0"/>
        </patternFill>
      </fill>
    </dxf>
  </rfmt>
  <rcc rId="376" sId="1" numFmtId="4">
    <oc r="D104">
      <v>212101.71299999999</v>
    </oc>
    <nc r="D104">
      <v>121101.713</v>
    </nc>
  </rcc>
  <rfmt sheetId="1" sqref="H103">
    <dxf>
      <fill>
        <patternFill>
          <bgColor theme="0"/>
        </patternFill>
      </fill>
    </dxf>
  </rfmt>
  <rfmt sheetId="1" sqref="D103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общее!$A$6:$L$339</formula>
    <oldFormula>общее!$A$6:$L$339</oldFormula>
  </rdn>
  <rcv guid="{713A662A-DFDD-43FB-A56E-1E210432D89D}" action="add"/>
</revisions>
</file>

<file path=xl/revisions/revisionLog1103.xml><?xml version="1.0" encoding="utf-8"?>
<revisions xmlns="http://schemas.openxmlformats.org/spreadsheetml/2006/main" xmlns:r="http://schemas.openxmlformats.org/officeDocument/2006/relationships">
  <rcc rId="2213" sId="1" odxf="1" dxf="1" numFmtId="4">
    <oc r="E49">
      <v>-2.3450000000000002</v>
    </oc>
    <nc r="E49">
      <f>SUM(D49-C49)</f>
    </nc>
    <odxf>
      <alignment horizontal="general" wrapText="0" readingOrder="0"/>
    </odxf>
    <ndxf>
      <alignment horizontal="right" wrapText="1" readingOrder="0"/>
    </ndxf>
  </rcc>
  <rcc rId="2214" sId="1" odxf="1" dxf="1" numFmtId="4">
    <oc r="E48">
      <v>483.387</v>
    </oc>
    <nc r="E48">
      <f>SUM(D48-C48)</f>
    </nc>
    <odxf>
      <alignment horizontal="general" wrapText="0" readingOrder="0"/>
    </odxf>
    <ndxf>
      <alignment horizontal="right" wrapText="1" readingOrder="0"/>
    </ndxf>
  </rcc>
  <rcc rId="2215" sId="1" odxf="1" dxf="1" numFmtId="4">
    <oc r="E47">
      <v>8909.1270000000004</v>
    </oc>
    <nc r="E47">
      <f>SUM(D47-C47)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fmt sheetId="1" sqref="E47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04.xml><?xml version="1.0" encoding="utf-8"?>
<revisions xmlns="http://schemas.openxmlformats.org/spreadsheetml/2006/main" xmlns:r="http://schemas.openxmlformats.org/officeDocument/2006/relationships">
  <rcc rId="2320" sId="1" odxf="1" dxf="1" numFmtId="4">
    <oc r="E10">
      <v>188111.58</v>
    </oc>
    <nc r="E10">
      <f>SUM(D10-C10)</f>
    </nc>
    <odxf>
      <alignment horizontal="general" wrapText="0" readingOrder="0"/>
    </odxf>
    <ndxf>
      <alignment horizontal="right" wrapText="1" readingOrder="0"/>
    </ndxf>
  </rcc>
  <rcc rId="2321" sId="1">
    <oc r="E9">
      <f>SUM(D9-C9)</f>
    </oc>
    <nc r="E9">
      <f>SUM(D9-C9)</f>
    </nc>
  </rcc>
  <rcc rId="2322" sId="1" odxf="1" dxf="1" numFmtId="4">
    <oc r="E8">
      <v>265593.55499999999</v>
    </oc>
    <nc r="E8">
      <f>SUM(D8-C8)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cc rId="2323" sId="1" odxf="1" dxf="1" numFmtId="4">
    <oc r="F10">
      <v>119.6</v>
    </oc>
    <nc r="F10">
      <f>SUM(D10/C10*100)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324" sId="1">
    <oc r="F9">
      <f>SUM(D9/C9*100)</f>
    </oc>
    <nc r="F9">
      <f>SUM(D9/C9*100)</f>
    </nc>
  </rcc>
  <rcc rId="2325" sId="1" odxf="1" dxf="1" numFmtId="4">
    <oc r="F8">
      <v>118.7</v>
    </oc>
    <nc r="F8">
      <f>SUM(D8/C8*100)</f>
    </nc>
    <odxf>
      <font>
        <b/>
        <sz val="14"/>
        <name val="Times New Roman"/>
        <scheme val="none"/>
      </font>
      <numFmt numFmtId="165" formatCode="0.0"/>
      <alignment horizontal="general" vertical="bottom" wrapText="0" readingOrder="0"/>
    </odxf>
    <ndxf>
      <font>
        <b val="0"/>
        <sz val="14"/>
        <name val="Times New Roman"/>
        <scheme val="none"/>
      </font>
      <numFmt numFmtId="168" formatCode="#,##0.0"/>
      <alignment horizontal="right" vertical="center" wrapText="1" readingOrder="0"/>
    </ndxf>
  </rcc>
  <rfmt sheetId="1" sqref="E8:F8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G101:G103">
    <dxf>
      <fill>
        <patternFill>
          <bgColor theme="0"/>
        </patternFill>
      </fill>
    </dxf>
  </rfmt>
  <rcc rId="462" sId="1" numFmtId="4">
    <oc r="C120">
      <v>1456.77</v>
    </oc>
    <nc r="C120">
      <f>C121+C122</f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>
  <rcc rId="459" sId="1">
    <oc r="G103">
      <f>SUM(G104:G106)</f>
    </oc>
    <nc r="G103">
      <f>SUM(G104:G106)</f>
    </nc>
  </rcc>
  <rcc rId="460" sId="1">
    <nc r="G120">
      <f>G121+G122</f>
    </nc>
  </rcc>
</revisions>
</file>

<file path=xl/revisions/revisionLog11112.xml><?xml version="1.0" encoding="utf-8"?>
<revisions xmlns="http://schemas.openxmlformats.org/spreadsheetml/2006/main" xmlns:r="http://schemas.openxmlformats.org/officeDocument/2006/relationships">
  <rfmt sheetId="1" sqref="I239:J24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общее!$A$6:$L$339</formula>
    <oldFormula>общее!$A$6:$L$339</oldFormula>
  </rdn>
  <rcv guid="{84AB9039-6109-4932-AA14-522BD4A30F0B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2477" sId="1">
    <oc r="F89">
      <f>SUM(D89/C89*100)</f>
    </oc>
    <nc r="F89"/>
  </rcc>
  <rcc rId="2478" sId="1">
    <oc r="F95">
      <f>SUM(D95/C95*100)</f>
    </oc>
    <nc r="F95"/>
  </rcc>
  <rcc rId="2479" sId="1">
    <oc r="F96">
      <f>SUM(D96/C96*100)</f>
    </oc>
    <nc r="F96"/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cc rId="2169" sId="1" odxf="1" dxf="1" numFmtId="4">
    <oc r="F65">
      <v>0.8</v>
    </oc>
    <nc r="F65">
      <f>SUM(D65/C65*100)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70" sId="1" odxf="1" dxf="1" numFmtId="4">
    <oc r="F64">
      <v>60.2</v>
    </oc>
    <nc r="F64">
      <f>SUM(D64/C64*100)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71" sId="1" odxf="1" dxf="1" numFmtId="4">
    <oc r="F63">
      <v>86.4</v>
    </oc>
    <nc r="F63">
      <f>SUM(D63/C63*100)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2111.xml><?xml version="1.0" encoding="utf-8"?>
<revisions xmlns="http://schemas.openxmlformats.org/spreadsheetml/2006/main" xmlns:r="http://schemas.openxmlformats.org/officeDocument/2006/relationships"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12112.xml><?xml version="1.0" encoding="utf-8"?>
<revisions xmlns="http://schemas.openxmlformats.org/spreadsheetml/2006/main" xmlns:r="http://schemas.openxmlformats.org/officeDocument/2006/relationships">
  <rcc rId="2040" sId="1" numFmtId="4">
    <oc r="D38">
      <v>596.60500000000002</v>
    </oc>
    <nc r="D38">
      <v>596.60599999999999</v>
    </nc>
  </rcc>
  <rfmt sheetId="1" sqref="D38">
    <dxf>
      <fill>
        <patternFill patternType="solid">
          <bgColor rgb="FF92D050"/>
        </patternFill>
      </fill>
    </dxf>
  </rfmt>
  <rcc rId="2041" sId="1" numFmtId="4">
    <oc r="D37">
      <v>1462.5070000000001</v>
    </oc>
    <nc r="D37">
      <v>1462.508</v>
    </nc>
  </rcc>
  <rfmt sheetId="1" sqref="D37">
    <dxf>
      <fill>
        <patternFill patternType="solid">
          <bgColor rgb="FF92D05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212.xml><?xml version="1.0" encoding="utf-8"?>
<revisions xmlns="http://schemas.openxmlformats.org/spreadsheetml/2006/main" xmlns:r="http://schemas.openxmlformats.org/officeDocument/2006/relationships">
  <rfmt sheetId="1" sqref="A269:J280">
    <dxf>
      <fill>
        <patternFill patternType="none">
          <bgColor auto="1"/>
        </patternFill>
      </fill>
    </dxf>
  </rfmt>
  <rcc rId="333" sId="1" numFmtId="4">
    <oc r="D273">
      <v>-4909.5129999999999</v>
    </oc>
    <nc r="D273"/>
  </rcc>
  <rcc rId="334" sId="1" numFmtId="4">
    <oc r="D275">
      <v>-232865.19899999999</v>
    </oc>
    <nc r="D275"/>
  </rcc>
  <rcc rId="335" sId="1" numFmtId="4">
    <oc r="H273">
      <v>-8284.1959999999999</v>
    </oc>
    <nc r="H273"/>
  </rcc>
  <rcc rId="336" sId="1" numFmtId="4">
    <oc r="G275">
      <v>66564.546000000002</v>
    </oc>
    <nc r="G275"/>
  </rcc>
  <rcc rId="337" sId="1" numFmtId="4">
    <oc r="H275">
      <v>3214.3159999999998</v>
    </oc>
    <nc r="H275"/>
  </rcc>
  <rcc rId="338" sId="1" numFmtId="4">
    <oc r="C273">
      <v>-1861.626</v>
    </oc>
    <nc r="C273">
      <v>-4227.7629999999999</v>
    </nc>
  </rcc>
  <rcc rId="339" sId="1" numFmtId="4">
    <oc r="G273">
      <v>-8164.4520000000002</v>
    </oc>
    <nc r="G273">
      <v>-17081.846000000001</v>
    </nc>
  </rcc>
  <rcc rId="340" sId="1" numFmtId="4">
    <oc r="C275">
      <v>-216608.99799999999</v>
    </oc>
    <nc r="C275">
      <v>-292208.47399999999</v>
    </nc>
  </rcc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1213.xml><?xml version="1.0" encoding="utf-8"?>
<revisions xmlns="http://schemas.openxmlformats.org/spreadsheetml/2006/main" xmlns:r="http://schemas.openxmlformats.org/officeDocument/2006/relationships">
  <rcc rId="2077" sId="1" odxf="1" dxf="1" numFmtId="4">
    <oc r="E98">
      <v>-5559.1540000000005</v>
    </oc>
    <nc r="E98">
      <f>SUM(D98-C98)</f>
    </nc>
    <odxf>
      <alignment horizontal="general" wrapText="0" readingOrder="0"/>
    </odxf>
    <ndxf>
      <alignment horizontal="right" wrapText="1" readingOrder="0"/>
    </ndxf>
  </rcc>
  <rcc rId="2078" sId="1" odxf="1" dxf="1" numFmtId="4">
    <oc r="E9">
      <v>188125.67499999999</v>
    </oc>
    <nc r="E9">
      <f>SUM(D9-C9)</f>
    </nc>
    <odxf>
      <alignment horizontal="general" wrapText="0" readingOrder="0"/>
    </odxf>
    <ndxf>
      <alignment horizontal="right" wrapText="1" readingOrder="0"/>
    </ndxf>
  </rcc>
  <rcc rId="2079" sId="1" odxf="1" dxf="1" numFmtId="4">
    <oc r="F98">
      <v>48.1</v>
    </oc>
    <nc r="F98">
      <f>SUM(D98/C98*100)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080" sId="1" odxf="1" dxf="1" numFmtId="4">
    <oc r="F9">
      <v>119.6</v>
    </oc>
    <nc r="F9">
      <f>SUM(D9/C9*100)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2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fmt sheetId="1" sqref="G115">
    <dxf>
      <fill>
        <patternFill>
          <bgColor theme="0"/>
        </patternFill>
      </fill>
    </dxf>
  </rfmt>
  <rfmt sheetId="1" sqref="G113:G114">
    <dxf>
      <fill>
        <patternFill>
          <bgColor theme="0"/>
        </patternFill>
      </fill>
    </dxf>
  </rfmt>
</revisions>
</file>

<file path=xl/revisions/revisionLog11131.xml><?xml version="1.0" encoding="utf-8"?>
<revisions xmlns="http://schemas.openxmlformats.org/spreadsheetml/2006/main" xmlns:r="http://schemas.openxmlformats.org/officeDocument/2006/relationships"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1311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общее!$A$6:$L$339</formula>
    <oldFormula>общее!$A$6:$L$339</oldFormula>
  </rdn>
  <rcv guid="{3824CD03-2F75-4531-8348-997F8B6518CE}" action="add"/>
</revisions>
</file>

<file path=xl/revisions/revisionLog1114.xml><?xml version="1.0" encoding="utf-8"?>
<revisions xmlns="http://schemas.openxmlformats.org/spreadsheetml/2006/main" xmlns:r="http://schemas.openxmlformats.org/officeDocument/2006/relationships">
  <rcc rId="2018" sId="1" numFmtId="4">
    <oc r="C69">
      <v>2301.5680000000002</v>
    </oc>
    <nc r="C69">
      <v>2301.569</v>
    </nc>
  </rcc>
  <rcc rId="2019" sId="1" numFmtId="4">
    <oc r="C84">
      <v>1440207.568</v>
    </oc>
    <nc r="C84">
      <v>1440207.5689999999</v>
    </nc>
  </rcc>
  <rcc rId="2020" sId="1" numFmtId="4">
    <oc r="C100">
      <v>1920778.253</v>
    </oc>
    <nc r="C100">
      <v>1920778.254</v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4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1411.xml><?xml version="1.0" encoding="utf-8"?>
<revisions xmlns="http://schemas.openxmlformats.org/spreadsheetml/2006/main" xmlns:r="http://schemas.openxmlformats.org/officeDocument/2006/relationships">
  <rcc rId="481" sId="1">
    <oc r="C103">
      <f>SUM(C104:C106)</f>
    </oc>
    <nc r="C103">
      <f>SUM(C104:C106)</f>
    </nc>
  </rcc>
  <rcc rId="482" sId="1" numFmtId="4">
    <oc r="C112">
      <v>32800.834000000003</v>
    </oc>
    <nc r="C112">
      <v>32800.832999999999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>
  <rfmt sheetId="1" sqref="D123">
    <dxf>
      <fill>
        <patternFill>
          <bgColor theme="0"/>
        </patternFill>
      </fill>
    </dxf>
  </rfmt>
</revisions>
</file>

<file path=xl/revisions/revisionLog11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c rId="304" sId="1" numFmtId="4">
    <oc r="G197">
      <v>10640.36586</v>
    </oc>
    <nc r="G197">
      <v>35413.28009</v>
    </nc>
  </rcc>
  <rcc rId="305" sId="1" numFmtId="4">
    <nc r="G201">
      <v>81.522999999999996</v>
    </nc>
  </rcc>
  <rfmt sheetId="1" sqref="G197">
    <dxf>
      <fill>
        <patternFill>
          <bgColor theme="0"/>
        </patternFill>
      </fill>
    </dxf>
  </rfmt>
  <rfmt sheetId="1" sqref="G201">
    <dxf>
      <fill>
        <patternFill>
          <bgColor theme="0"/>
        </patternFill>
      </fill>
    </dxf>
  </rfmt>
  <rcc rId="306" sId="1" numFmtId="4">
    <nc r="G202">
      <v>240.21308999999999</v>
    </nc>
  </rcc>
  <rfmt sheetId="1" sqref="G202">
    <dxf>
      <fill>
        <patternFill>
          <bgColor theme="0"/>
        </patternFill>
      </fill>
    </dxf>
  </rfmt>
  <rcc rId="307" sId="1" numFmtId="4">
    <oc r="G203">
      <v>820.19579999999996</v>
    </oc>
    <nc r="G203">
      <v>19558.93289</v>
    </nc>
  </rcc>
  <rfmt sheetId="1" sqref="G203">
    <dxf>
      <fill>
        <patternFill>
          <bgColor theme="0"/>
        </patternFill>
      </fill>
    </dxf>
  </rfmt>
  <rcc rId="308" sId="1" numFmtId="4">
    <oc r="G211">
      <v>1214.9372699999999</v>
    </oc>
    <nc r="G211">
      <v>2642.4234299999998</v>
    </nc>
  </rcc>
  <rfmt sheetId="1" sqref="G196:G213">
    <dxf>
      <fill>
        <patternFill>
          <bgColor theme="0"/>
        </patternFill>
      </fill>
    </dxf>
  </rfmt>
  <rcc rId="309" sId="1" numFmtId="4">
    <oc r="G255">
      <v>15</v>
    </oc>
    <nc r="G255">
      <v>454.63046000000003</v>
    </nc>
  </rcc>
  <rfmt sheetId="1" sqref="G254:G255">
    <dxf>
      <fill>
        <patternFill>
          <bgColor theme="0"/>
        </patternFill>
      </fill>
    </dxf>
  </rfmt>
  <rcc rId="310" sId="1" numFmtId="4">
    <nc r="H255">
      <v>15.6</v>
    </nc>
  </rcc>
  <rcc rId="311" sId="1" odxf="1" dxf="1">
    <nc r="H254">
      <f>H255</f>
    </nc>
    <odxf>
      <font>
        <sz val="14"/>
        <name val="Times New Roman"/>
        <scheme val="none"/>
      </font>
      <fill>
        <patternFill>
          <bgColor rgb="FFFFFF00"/>
        </patternFill>
      </fill>
      <alignment wrapText="0" readingOrder="0"/>
    </odxf>
    <ndxf>
      <font>
        <sz val="14"/>
        <color indexed="8"/>
        <name val="Times New Roman"/>
        <scheme val="none"/>
      </font>
      <fill>
        <patternFill>
          <bgColor theme="0"/>
        </patternFill>
      </fill>
      <alignment wrapText="1" readingOrder="0"/>
    </ndxf>
  </rcc>
  <rfmt sheetId="1" sqref="A254:I255">
    <dxf>
      <fill>
        <patternFill>
          <bgColor theme="0"/>
        </patternFill>
      </fill>
    </dxf>
  </rfmt>
  <rfmt sheetId="1" sqref="A256:I257">
    <dxf>
      <fill>
        <patternFill>
          <bgColor theme="0"/>
        </patternFill>
      </fill>
    </dxf>
  </rfmt>
  <rfmt sheetId="1" sqref="J256:J257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2342" sId="1" numFmtId="4">
    <oc r="G67">
      <v>3127.0839999999998</v>
    </oc>
    <nc r="G67">
      <v>3127.085</v>
    </nc>
  </rcc>
  <rfmt sheetId="1" sqref="G67">
    <dxf>
      <fill>
        <patternFill patternType="solid">
          <bgColor rgb="FF92D050"/>
        </patternFill>
      </fill>
    </dxf>
  </rfmt>
  <rcc rId="2343" sId="1" numFmtId="4">
    <oc r="G73">
      <v>158.91900000000001</v>
    </oc>
    <nc r="G73">
      <v>158.91999999999999</v>
    </nc>
  </rcc>
  <rfmt sheetId="1" sqref="G73">
    <dxf>
      <fill>
        <patternFill patternType="solid">
          <bgColor rgb="FF92D050"/>
        </patternFill>
      </fill>
    </dxf>
  </rfmt>
  <rcc rId="2344" sId="1" numFmtId="4">
    <oc r="G84">
      <v>27832.136999999999</v>
    </oc>
    <nc r="G84">
      <v>27832.137999999999</v>
    </nc>
  </rcc>
  <rfmt sheetId="1" sqref="G84">
    <dxf>
      <fill>
        <patternFill patternType="solid">
          <bgColor rgb="FF92D05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2106" sId="1" odxf="1" dxf="1" numFmtId="4">
    <oc r="E89">
      <v>-96820.4</v>
    </oc>
    <nc r="E89">
      <f>SUM(D89-C89)</f>
    </nc>
    <odxf>
      <alignment horizontal="general" wrapText="0" readingOrder="0"/>
    </odxf>
    <ndxf>
      <alignment horizontal="right" wrapText="1" readingOrder="0"/>
    </ndxf>
  </rcc>
  <rcc rId="2107" sId="1" odxf="1" dxf="1" numFmtId="4">
    <oc r="F89">
      <v>0</v>
    </oc>
    <nc r="F89">
      <f>SUM(D89/C89*100)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08" sId="1" odxf="1" dxf="1" numFmtId="4">
    <oc r="E88">
      <v>103683.6</v>
    </oc>
    <nc r="E88">
      <f>SUM(D88-C88)</f>
    </nc>
    <odxf>
      <alignment horizontal="general" wrapText="0" readingOrder="0"/>
    </odxf>
    <ndxf>
      <alignment horizontal="right" wrapText="1" readingOrder="0"/>
    </ndxf>
  </rcc>
  <rcc rId="2109" sId="1" odxf="1" dxf="1" numFmtId="4">
    <oc r="F88">
      <v>129.9</v>
    </oc>
    <nc r="F88">
      <f>SUM(D88/C88*100)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3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311111.xml><?xml version="1.0" encoding="utf-8"?>
<revisions xmlns="http://schemas.openxmlformats.org/spreadsheetml/2006/main" xmlns:r="http://schemas.openxmlformats.org/officeDocument/2006/relationships">
  <rcc rId="366" sId="1" numFmtId="4">
    <oc r="D104">
      <v>66394.546000000002</v>
    </oc>
    <nc r="D104">
      <v>212101.71299999999</v>
    </nc>
  </rcc>
  <rfmt sheetId="1" sqref="D104">
    <dxf>
      <fill>
        <patternFill>
          <bgColor theme="0"/>
        </patternFill>
      </fill>
    </dxf>
  </rfmt>
  <rcc rId="367" sId="1" numFmtId="4">
    <oc r="H104">
      <v>2926.808</v>
    </oc>
    <nc r="H104">
      <v>5008.0159999999996</v>
    </nc>
  </rcc>
  <rfmt sheetId="1" sqref="H104">
    <dxf>
      <fill>
        <patternFill>
          <bgColor theme="0"/>
        </patternFill>
      </fill>
    </dxf>
  </rfmt>
  <rcc rId="368" sId="1" numFmtId="4">
    <oc r="D105">
      <v>3354.3090000000002</v>
    </oc>
    <nc r="D105">
      <v>7136.442</v>
    </nc>
  </rcc>
  <rfmt sheetId="1" sqref="D105">
    <dxf>
      <fill>
        <patternFill>
          <bgColor theme="0"/>
        </patternFill>
      </fill>
    </dxf>
  </rfmt>
  <rcc rId="369" sId="1" numFmtId="4">
    <oc r="H105">
      <v>2.7679999999999998</v>
    </oc>
    <nc r="H105">
      <v>3.49</v>
    </nc>
  </rcc>
  <rfmt sheetId="1" sqref="H105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общее!$A$6:$L$339</formula>
    <oldFormula>общее!$A$6:$L$339</oldFormula>
  </rdn>
  <rcv guid="{713A662A-DFDD-43FB-A56E-1E210432D89D}" action="add"/>
</revisions>
</file>

<file path=xl/revisions/revisionLog11311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общее!$A$1:$J$279</formula>
    <oldFormula>общее!$A$1:$J$279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общее!$A$6:$L$337</formula>
    <oldFormula>общее!$A$6:$L$337</oldFormula>
  </rdn>
  <rcv guid="{CFD58EC5-F475-4F0C-8822-861C497EA100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c rId="317" sId="1" numFmtId="4">
    <nc r="H197">
      <v>7268.3837700000004</v>
    </nc>
  </rcc>
  <rfmt sheetId="1" sqref="H197:I197">
    <dxf>
      <fill>
        <patternFill>
          <bgColor theme="0"/>
        </patternFill>
      </fill>
    </dxf>
  </rfmt>
  <rcc rId="318" sId="1">
    <nc r="H201">
      <f>5.63158</f>
    </nc>
  </rcc>
  <rfmt sheetId="1" sqref="H198:H201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2024" sId="1" numFmtId="4">
    <oc r="D40">
      <v>240304.318</v>
    </oc>
    <nc r="D40">
      <v>240304.31700000001</v>
    </nc>
  </rcc>
  <rcc rId="2025" sId="1" numFmtId="4">
    <oc r="D42">
      <v>194729.24600000001</v>
    </oc>
    <nc r="D42">
      <v>194729.245</v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rc rId="429" sId="1" ref="A125:XFD125" action="insertRow"/>
  <rcc rId="430" sId="1">
    <nc r="A125" t="inlineStr">
      <is>
        <t>1210</t>
      </is>
    </nc>
  </rcc>
  <rcc rId="431" sId="1" numFmtId="4">
    <nc r="D125">
      <v>603.80799999999999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fmt sheetId="1" sqref="D107">
    <dxf>
      <fill>
        <patternFill>
          <bgColor theme="0"/>
        </patternFill>
      </fill>
    </dxf>
  </rfmt>
  <rfmt sheetId="1" sqref="H107">
    <dxf>
      <fill>
        <patternFill>
          <bgColor theme="0"/>
        </patternFill>
      </fill>
    </dxf>
  </rfmt>
  <rcc rId="393" sId="1" numFmtId="4">
    <oc r="D111">
      <v>12897.282999999999</v>
    </oc>
    <nc r="D111">
      <v>30349.415000000001</v>
    </nc>
  </rcc>
  <rfmt sheetId="1" sqref="D111">
    <dxf>
      <fill>
        <patternFill>
          <bgColor theme="0"/>
        </patternFill>
      </fill>
    </dxf>
  </rfmt>
  <rcc rId="394" sId="1" numFmtId="4">
    <oc r="H111">
      <v>46.191000000000003</v>
    </oc>
    <nc r="H111">
      <v>80.400000000000006</v>
    </nc>
  </rcc>
  <rfmt sheetId="1" sqref="H111">
    <dxf>
      <fill>
        <patternFill>
          <bgColor theme="0"/>
        </patternFill>
      </fill>
    </dxf>
  </rfmt>
  <rcc rId="395" sId="1" numFmtId="4">
    <oc r="D114">
      <v>38931.042999999998</v>
    </oc>
    <nc r="D114">
      <v>82913.032000000007</v>
    </nc>
  </rcc>
  <rfmt sheetId="1" sqref="D114">
    <dxf>
      <fill>
        <patternFill>
          <bgColor theme="0"/>
        </patternFill>
      </fill>
    </dxf>
  </rfmt>
  <rcc rId="396" sId="1" numFmtId="4">
    <oc r="H114">
      <v>1452.59</v>
    </oc>
    <nc r="H114">
      <v>3481.241</v>
    </nc>
  </rcc>
  <rfmt sheetId="1" sqref="H114">
    <dxf>
      <fill>
        <patternFill>
          <bgColor theme="0"/>
        </patternFill>
      </fill>
    </dxf>
  </rfmt>
  <rcc rId="397" sId="1" numFmtId="4">
    <oc r="D115">
      <v>3569.6260000000002</v>
    </oc>
    <nc r="D115">
      <v>9743.8880000000008</v>
    </nc>
  </rcc>
  <rfmt sheetId="1" sqref="D115">
    <dxf>
      <fill>
        <patternFill>
          <bgColor theme="0"/>
        </patternFill>
      </fill>
    </dxf>
  </rfmt>
  <rfmt sheetId="1" sqref="H115">
    <dxf>
      <fill>
        <patternFill>
          <bgColor theme="0"/>
        </patternFill>
      </fill>
    </dxf>
  </rfmt>
  <rcc rId="398" sId="1" numFmtId="4">
    <oc r="D113">
      <v>42500.669000000002</v>
    </oc>
    <nc r="D113">
      <f>SUM(D114:D115)</f>
    </nc>
  </rcc>
  <rfmt sheetId="1" sqref="H113">
    <dxf>
      <fill>
        <patternFill>
          <bgColor theme="0"/>
        </patternFill>
      </fill>
    </dxf>
  </rfmt>
  <rfmt sheetId="1" sqref="D113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общее!$A$6:$L$339</formula>
    <oldFormula>общее!$A$6:$L$339</oldFormula>
  </rdn>
  <rcv guid="{713A662A-DFDD-43FB-A56E-1E210432D89D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c rId="545" sId="1" numFmtId="4">
    <oc r="C249">
      <f>5307.506+4937.373</f>
    </oc>
    <nc r="C249">
      <v>14898.379000000001</v>
    </nc>
  </rcc>
  <rcc rId="546" sId="1" numFmtId="4">
    <oc r="C252">
      <v>55.63</v>
    </oc>
    <nc r="C252">
      <v>111.08499999999999</v>
    </nc>
  </rcc>
  <rcc rId="547" sId="1" numFmtId="4">
    <oc r="C253">
      <v>497.62900000000002</v>
    </oc>
    <nc r="C253">
      <v>1260.0899999999999</v>
    </nc>
  </rcc>
  <rcc rId="548" sId="1" numFmtId="4">
    <oc r="C176">
      <v>18681.366999999998</v>
    </oc>
    <nc r="C176">
      <v>18681.367999999999</v>
    </nc>
  </rcc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4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4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421111.xml><?xml version="1.0" encoding="utf-8"?>
<revisions xmlns="http://schemas.openxmlformats.org/spreadsheetml/2006/main" xmlns:r="http://schemas.openxmlformats.org/officeDocument/2006/relationships">
  <rcc rId="435" sId="1" numFmtId="4">
    <oc r="D116">
      <v>3598.953</v>
    </oc>
    <nc r="D116">
      <v>3598.9540000000002</v>
    </nc>
  </rcc>
</revisions>
</file>

<file path=xl/revisions/revisionLog114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3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311.xml><?xml version="1.0" encoding="utf-8"?>
<revisions xmlns="http://schemas.openxmlformats.org/spreadsheetml/2006/main" xmlns:r="http://schemas.openxmlformats.org/officeDocument/2006/relationships">
  <rcc rId="2405" sId="1" odxf="1" dxf="1" numFmtId="4">
    <oc r="J74">
      <v>5.6</v>
    </oc>
    <nc r="J74">
      <f>SUM(H74/G74*100)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2406" sId="1" odxf="1" dxf="1" numFmtId="4">
    <oc r="J75">
      <v>169.8</v>
    </oc>
    <nc r="J75">
      <f>SUM(H75/G75*100)</f>
    </nc>
    <odxf>
      <numFmt numFmtId="165" formatCode="0.0"/>
      <fill>
        <patternFill patternType="solid">
          <bgColor rgb="FFFFFF00"/>
        </patternFill>
      </fill>
      <alignment horizontal="general" vertical="bottom" wrapText="0" readingOrder="0"/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</ndxf>
  </rcc>
  <rfmt sheetId="1" sqref="J76" start="0" length="0">
    <dxf>
      <numFmt numFmtId="168" formatCode="#,##0.0"/>
      <fill>
        <patternFill patternType="none">
          <bgColor indexed="65"/>
        </patternFill>
      </fill>
      <alignment horizontal="right" vertical="center" wrapText="1" readingOrder="0"/>
    </dxf>
  </rfmt>
  <rfmt sheetId="1" sqref="J77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73:J77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3111.xml><?xml version="1.0" encoding="utf-8"?>
<revisions xmlns="http://schemas.openxmlformats.org/spreadsheetml/2006/main" xmlns:r="http://schemas.openxmlformats.org/officeDocument/2006/relationships">
  <rcc rId="2113" sId="1" odxf="1" dxf="1" numFmtId="4">
    <oc r="E86">
      <v>14363.2</v>
    </oc>
    <nc r="E86">
      <f>SUM(D86-C86)</f>
    </nc>
    <odxf>
      <alignment horizontal="general" wrapText="0" readingOrder="0"/>
    </odxf>
    <ndxf>
      <alignment horizontal="right" wrapText="1" readingOrder="0"/>
    </ndxf>
  </rcc>
  <rcc rId="2114" sId="1" odxf="1" dxf="1" numFmtId="4">
    <oc r="F86">
      <v>103.2</v>
    </oc>
    <nc r="F86">
      <f>SUM(D86/C86*100)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15" sId="1" odxf="1" dxf="1" numFmtId="4">
    <oc r="E85">
      <v>1491.1969999999999</v>
    </oc>
    <nc r="E85">
      <f>SUM(D85-C85)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cc rId="2116" sId="1" odxf="1" dxf="1" numFmtId="4">
    <oc r="F85">
      <v>100.3</v>
    </oc>
    <nc r="F85">
      <f>SUM(D85/C85*100)</f>
    </nc>
    <odxf>
      <font>
        <b/>
        <sz val="14"/>
        <name val="Times New Roman"/>
        <scheme val="none"/>
      </font>
      <numFmt numFmtId="165" formatCode="0.0"/>
      <alignment horizontal="general" wrapText="0" readingOrder="0"/>
    </odxf>
    <ndxf>
      <font>
        <b val="0"/>
        <sz val="14"/>
        <name val="Times New Roman"/>
        <scheme val="none"/>
      </font>
      <numFmt numFmtId="168" formatCode="#,##0.0"/>
      <alignment horizontal="right" wrapText="1" readingOrder="0"/>
    </ndxf>
  </rcc>
  <rcc rId="2117" sId="1" odxf="1" dxf="1" numFmtId="4">
    <oc r="E84">
      <v>274502.23</v>
    </oc>
    <nc r="E84">
      <f>SUM(D84-C84)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cc rId="2118" sId="1" odxf="1" dxf="1" numFmtId="4">
    <oc r="F84">
      <v>119.1</v>
    </oc>
    <nc r="F84">
      <f>SUM(D84/C84*100)</f>
    </nc>
    <odxf>
      <font>
        <b/>
        <sz val="14"/>
        <name val="Times New Roman"/>
        <scheme val="none"/>
      </font>
      <numFmt numFmtId="165" formatCode="0.0"/>
      <alignment horizontal="general" wrapText="0" readingOrder="0"/>
    </odxf>
    <ndxf>
      <font>
        <b val="0"/>
        <sz val="14"/>
        <name val="Times New Roman"/>
        <scheme val="none"/>
      </font>
      <numFmt numFmtId="168" formatCode="#,##0.0"/>
      <alignment horizontal="right" wrapText="1" readingOrder="0"/>
    </ndxf>
  </rcc>
  <rfmt sheetId="1" sqref="E84:F85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31111.xml><?xml version="1.0" encoding="utf-8"?>
<revisions xmlns="http://schemas.openxmlformats.org/spreadsheetml/2006/main" xmlns:r="http://schemas.openxmlformats.org/officeDocument/2006/relationships">
  <rfmt sheetId="1" sqref="B46">
    <dxf>
      <fill>
        <patternFill patternType="solid">
          <bgColor rgb="FF92D05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311111.xml><?xml version="1.0" encoding="utf-8"?>
<revisions xmlns="http://schemas.openxmlformats.org/spreadsheetml/2006/main" xmlns:r="http://schemas.openxmlformats.org/officeDocument/2006/relationships">
  <rfmt sheetId="1" sqref="B4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311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1431112.xml><?xml version="1.0" encoding="utf-8"?>
<revisions xmlns="http://schemas.openxmlformats.org/spreadsheetml/2006/main" xmlns:r="http://schemas.openxmlformats.org/officeDocument/2006/relationships">
  <rcc rId="2084" sId="1" odxf="1" dxf="1" numFmtId="4">
    <oc r="E96">
      <v>-141.30000000000001</v>
    </oc>
    <nc r="E96">
      <f>SUM(D96-C96)</f>
    </nc>
    <odxf>
      <alignment horizontal="general" wrapText="0" readingOrder="0"/>
    </odxf>
    <ndxf>
      <alignment horizontal="right" wrapText="1" readingOrder="0"/>
    </ndxf>
  </rcc>
  <rcc rId="2085" sId="1" odxf="1" dxf="1" numFmtId="4">
    <oc r="E95">
      <v>-11437.743</v>
    </oc>
    <nc r="E95">
      <f>SUM(D95-C95)</f>
    </nc>
    <odxf>
      <alignment horizontal="general" wrapText="0" readingOrder="0"/>
    </odxf>
    <ndxf>
      <alignment horizontal="right" wrapText="1" readingOrder="0"/>
    </ndxf>
  </rcc>
  <rcc rId="2086" sId="1" odxf="1" dxf="1" numFmtId="4">
    <oc r="F96">
      <v>0</v>
    </oc>
    <nc r="F96">
      <f>SUM(D96/C96*100)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087" sId="1" odxf="1" dxf="1" numFmtId="4">
    <oc r="F95">
      <v>0</v>
    </oc>
    <nc r="F95">
      <f>SUM(D95/C95*100)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312.xml><?xml version="1.0" encoding="utf-8"?>
<revisions xmlns="http://schemas.openxmlformats.org/spreadsheetml/2006/main" xmlns:r="http://schemas.openxmlformats.org/officeDocument/2006/relationships">
  <rcc rId="2219" sId="1" odxf="1" dxf="1" numFmtId="4">
    <oc r="F49">
      <v>0</v>
    </oc>
    <nc r="F49">
      <f>SUM(D49/C49*100)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20" sId="1" odxf="1" dxf="1" numFmtId="4">
    <oc r="F48">
      <v>126.2</v>
    </oc>
    <nc r="F48">
      <f>SUM(D48/C48*100)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21" sId="1" odxf="1" dxf="1" numFmtId="4">
    <oc r="F47">
      <v>151.30000000000001</v>
    </oc>
    <nc r="F47">
      <f>SUM(D47/C47*100)</f>
    </nc>
    <odxf>
      <font>
        <b/>
        <sz val="14"/>
        <name val="Times New Roman"/>
        <scheme val="none"/>
      </font>
      <numFmt numFmtId="165" formatCode="0.0"/>
      <alignment horizontal="general" vertical="bottom" wrapText="0" readingOrder="0"/>
    </odxf>
    <ndxf>
      <font>
        <b val="0"/>
        <sz val="14"/>
        <name val="Times New Roman"/>
        <scheme val="none"/>
      </font>
      <numFmt numFmtId="168" formatCode="#,##0.0"/>
      <alignment horizontal="right" vertical="center" wrapText="1" readingOrder="0"/>
    </ndxf>
  </rcc>
  <rfmt sheetId="1" sqref="F47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43121.xml><?xml version="1.0" encoding="utf-8"?>
<revisions xmlns="http://schemas.openxmlformats.org/spreadsheetml/2006/main" xmlns:r="http://schemas.openxmlformats.org/officeDocument/2006/relationships">
  <rcc rId="2142" sId="1" odxf="1" dxf="1" numFmtId="4">
    <oc r="E72">
      <v>2594.3139999999999</v>
    </oc>
    <nc r="E72">
      <f>SUM(D72-C72)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cc rId="2143" sId="1" odxf="1" dxf="1" numFmtId="4">
    <oc r="F72">
      <v>283.8</v>
    </oc>
    <nc r="F72">
      <f>SUM(D72/C72*100)</f>
    </nc>
    <odxf>
      <font>
        <b val="0"/>
        <sz val="14"/>
        <color rgb="FFFF0000"/>
        <name val="Times New Roman"/>
        <scheme val="none"/>
      </font>
      <numFmt numFmtId="165" formatCode="0.0"/>
      <alignment horizontal="general" wrapText="0" readingOrder="0"/>
    </odxf>
    <ndxf>
      <font>
        <b/>
        <sz val="14"/>
        <color rgb="FFFF0000"/>
        <name val="Times New Roman"/>
        <scheme val="none"/>
      </font>
      <numFmt numFmtId="168" formatCode="#,##0.0"/>
      <alignment horizontal="right" wrapText="1" readingOrder="0"/>
    </ndxf>
  </rcc>
  <rfmt sheetId="1" sqref="E72:F72" start="0" length="2147483647">
    <dxf>
      <font>
        <b val="0"/>
      </font>
    </dxf>
  </rfmt>
  <rfmt sheetId="1" sqref="F72" start="0" length="2147483647">
    <dxf>
      <font>
        <color rgb="FFFF0000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855" sId="1" odxf="1" dxf="1">
    <oc r="F231">
      <f>SUM(D231/C231*100)</f>
    </oc>
    <nc r="F231" t="inlineStr">
      <is>
        <t>в 1,8 р.б.</t>
      </is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856" sId="1" odxf="1" dxf="1">
    <oc r="F230">
      <f>SUM(D230/C230*100)</f>
    </oc>
    <nc r="F230" t="inlineStr">
      <is>
        <t>в 1,8 р.б.</t>
      </is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857" sId="1">
    <oc r="F242">
      <f>SUM(D242/C242*100)</f>
    </oc>
    <nc r="F242" t="inlineStr">
      <is>
        <t>в 1,8 р.б.</t>
      </is>
    </nc>
  </rcc>
  <rcc rId="858" sId="1">
    <oc r="F244">
      <f>SUM(D244/C244*100)</f>
    </oc>
    <nc r="F244" t="inlineStr">
      <is>
        <t>в 1,8 р.б.</t>
      </is>
    </nc>
  </rcc>
  <rfmt sheetId="1" sqref="F246" start="0" length="2147483647">
    <dxf>
      <font>
        <b/>
      </font>
    </dxf>
  </rfmt>
  <rfmt sheetId="1" sqref="F247" start="0" length="2147483647">
    <dxf>
      <font>
        <b/>
      </font>
    </dxf>
  </rfmt>
  <rfmt sheetId="1" sqref="J246" start="0" length="2147483647">
    <dxf>
      <font>
        <b/>
      </font>
    </dxf>
  </rfmt>
  <rfmt sheetId="1" sqref="J247" start="0" length="2147483647">
    <dxf>
      <font>
        <b/>
      </font>
    </dxf>
  </rfmt>
  <rcc rId="859" sId="1">
    <oc r="F252">
      <f>SUM(D252/C252*100)</f>
    </oc>
    <nc r="F252" t="inlineStr">
      <is>
        <t>в 2,1 р.б.</t>
      </is>
    </nc>
  </rcc>
  <rfmt sheetId="1" sqref="J255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общее!$A$1:$J$285</formula>
    <oldFormula>общее!$A$1:$J$285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общее!$A$6:$L$343</formula>
    <oldFormula>общее!$A$6:$L$343</oldFormula>
  </rdn>
  <rcv guid="{CFD58EC5-F475-4F0C-8822-861C497EA100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418" sId="1" numFmtId="4">
    <oc r="D118">
      <v>6307.6480000000001</v>
    </oc>
    <nc r="D118">
      <v>13184.778</v>
    </nc>
  </rcc>
  <rcc rId="419" sId="1" numFmtId="4">
    <oc r="H118">
      <v>22.890999999999998</v>
    </oc>
    <nc r="H118">
      <v>63.5</v>
    </nc>
  </rcc>
</revisions>
</file>

<file path=xl/revisions/revisionLog11511.xml><?xml version="1.0" encoding="utf-8"?>
<revisions xmlns="http://schemas.openxmlformats.org/spreadsheetml/2006/main" xmlns:r="http://schemas.openxmlformats.org/officeDocument/2006/relationships"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363" sId="1" numFmtId="4">
    <oc r="D102">
      <v>131088.875</v>
    </oc>
    <nc r="D102">
      <v>284812.71799999999</v>
    </nc>
  </rcc>
  <rfmt sheetId="1" sqref="D102">
    <dxf>
      <fill>
        <patternFill>
          <bgColor theme="0"/>
        </patternFill>
      </fill>
    </dxf>
  </rfmt>
  <rcc rId="364" sId="1" numFmtId="4">
    <oc r="H102">
      <v>7090.69</v>
    </oc>
    <nc r="H102">
      <v>15165.375</v>
    </nc>
  </rcc>
  <rfmt sheetId="1" sqref="H102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общее!$A$6:$L$339</formula>
    <oldFormula>общее!$A$6:$L$339</oldFormula>
  </rdn>
  <rcv guid="{713A662A-DFDD-43FB-A56E-1E210432D89D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общее!$A$1:$J$290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общее!$A$6:$N$384</formula>
    <oldFormula>общее!$A$6:$N$384</oldFormula>
  </rdn>
  <rcv guid="{966D3932-E429-4C59-AC55-697D9EEA620A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fmt sheetId="1" sqref="H202">
    <dxf>
      <fill>
        <patternFill>
          <bgColor theme="0"/>
        </patternFill>
      </fill>
    </dxf>
  </rfmt>
  <rcc rId="371" sId="1" numFmtId="4">
    <nc r="H203">
      <v>5090.5823899999996</v>
    </nc>
  </rcc>
  <rfmt sheetId="1" sqref="H203">
    <dxf>
      <fill>
        <patternFill>
          <bgColor theme="0"/>
        </patternFill>
      </fill>
    </dxf>
  </rfmt>
  <rfmt sheetId="1" sqref="H196">
    <dxf>
      <fill>
        <patternFill>
          <bgColor theme="0"/>
        </patternFill>
      </fill>
    </dxf>
  </rfmt>
  <rfmt sheetId="1" sqref="H204:H207">
    <dxf>
      <fill>
        <patternFill>
          <bgColor theme="0"/>
        </patternFill>
      </fill>
    </dxf>
  </rfmt>
  <rfmt sheetId="1" sqref="H210">
    <dxf>
      <fill>
        <patternFill>
          <bgColor theme="0"/>
        </patternFill>
      </fill>
    </dxf>
  </rfmt>
  <rcc rId="372" sId="1" numFmtId="4">
    <oc r="H211">
      <v>1585.0039999999999</v>
    </oc>
    <nc r="H211">
      <v>2501.7925700000001</v>
    </nc>
  </rcc>
  <rfmt sheetId="1" sqref="H211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6112.xml><?xml version="1.0" encoding="utf-8"?>
<revisions xmlns="http://schemas.openxmlformats.org/spreadsheetml/2006/main" xmlns:r="http://schemas.openxmlformats.org/officeDocument/2006/relationships">
  <rfmt sheetId="1" sqref="H195">
    <dxf>
      <fill>
        <patternFill>
          <bgColor theme="0"/>
        </patternFill>
      </fill>
    </dxf>
  </rfmt>
  <rfmt sheetId="1" sqref="G195">
    <dxf>
      <fill>
        <patternFill>
          <bgColor theme="0"/>
        </patternFill>
      </fill>
    </dxf>
  </rfmt>
  <rfmt sheetId="1" sqref="G197:G211">
    <dxf>
      <numFmt numFmtId="2" formatCode="0.00"/>
    </dxf>
  </rfmt>
  <rfmt sheetId="1" sqref="G197:G211">
    <dxf>
      <numFmt numFmtId="164" formatCode="0.000"/>
    </dxf>
  </rfmt>
  <rfmt sheetId="1" sqref="G197:G211">
    <dxf>
      <numFmt numFmtId="171" formatCode="0.0000"/>
    </dxf>
  </rfmt>
  <rcc rId="378" sId="1" numFmtId="4">
    <oc r="G211">
      <v>2642.4234299999998</v>
    </oc>
    <nc r="G211">
      <v>2999.6234300000001</v>
    </nc>
  </rcc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61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61211.xml><?xml version="1.0" encoding="utf-8"?>
<revisions xmlns="http://schemas.openxmlformats.org/spreadsheetml/2006/main" xmlns:r="http://schemas.openxmlformats.org/officeDocument/2006/relationships">
  <rcc rId="389" sId="1" numFmtId="4">
    <oc r="D108">
      <v>153962.17600000001</v>
    </oc>
    <nc r="D108">
      <v>418933.02299999999</v>
    </nc>
  </rcc>
  <rfmt sheetId="1" sqref="D108">
    <dxf>
      <fill>
        <patternFill>
          <bgColor theme="0"/>
        </patternFill>
      </fill>
    </dxf>
  </rfmt>
  <rcc rId="390" sId="1" numFmtId="4">
    <oc r="D109">
      <v>2002.94</v>
    </oc>
    <nc r="D109">
      <v>5480.3609999999999</v>
    </nc>
  </rcc>
  <rfmt sheetId="1" sqref="D109">
    <dxf>
      <fill>
        <patternFill>
          <bgColor theme="0"/>
        </patternFill>
      </fill>
    </dxf>
  </rfmt>
  <rfmt sheetId="1" sqref="H108:H109">
    <dxf>
      <fill>
        <patternFill>
          <bgColor theme="0"/>
        </patternFill>
      </fill>
    </dxf>
  </rfmt>
  <rcc rId="391" sId="1" numFmtId="4">
    <oc r="D110">
      <v>4845.2240000000002</v>
    </oc>
    <nc r="D110">
      <v>13121.927</v>
    </nc>
  </rcc>
  <rfmt sheetId="1" sqref="D110">
    <dxf>
      <fill>
        <patternFill>
          <bgColor theme="0"/>
        </patternFill>
      </fill>
    </dxf>
  </rfmt>
  <rfmt sheetId="1" sqref="H110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общее!$A$6:$L$339</formula>
    <oldFormula>общее!$A$6:$L$339</oldFormula>
  </rdn>
  <rcv guid="{713A662A-DFDD-43FB-A56E-1E210432D89D}" action="add"/>
</revisions>
</file>

<file path=xl/revisions/revisionLog1161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6131.xml><?xml version="1.0" encoding="utf-8"?>
<revisions xmlns="http://schemas.openxmlformats.org/spreadsheetml/2006/main" xmlns:r="http://schemas.openxmlformats.org/officeDocument/2006/relationships">
  <rcc rId="423" sId="1" numFmtId="4">
    <oc r="D122">
      <v>1268.46</v>
    </oc>
    <nc r="D122">
      <v>2921.5340000000001</v>
    </nc>
  </rcc>
  <rfmt sheetId="1" sqref="D122">
    <dxf>
      <fill>
        <patternFill>
          <bgColor theme="0"/>
        </patternFill>
      </fill>
    </dxf>
  </rfmt>
  <rfmt sheetId="1" sqref="H122">
    <dxf>
      <fill>
        <patternFill>
          <bgColor theme="0"/>
        </patternFill>
      </fill>
    </dxf>
  </rfmt>
</revisions>
</file>

<file path=xl/revisions/revisionLog11614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427" sId="1">
    <oc r="D113">
      <f>SUM(D114:D115)</f>
    </oc>
    <nc r="D113">
      <f>SUM(D114:D115)</f>
    </nc>
  </rcc>
</revisions>
</file>

<file path=xl/revisions/revisionLog117.xml><?xml version="1.0" encoding="utf-8"?>
<revisions xmlns="http://schemas.openxmlformats.org/spreadsheetml/2006/main" xmlns:r="http://schemas.openxmlformats.org/officeDocument/2006/relationships">
  <rcc rId="2745" sId="1" odxf="1" dxf="1">
    <oc r="F9">
      <f>SUM(D9/C9*100)</f>
    </oc>
    <nc r="F9">
      <f>SUM(D9/C9*100)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46" sId="1" odxf="1" dxf="1">
    <oc r="F10">
      <f>SUM(D10/C10*100)</f>
    </oc>
    <nc r="F10">
      <f>SUM(D10/C10*100)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47" sId="1" odxf="1" dxf="1">
    <oc r="F11">
      <f>SUM(D11/C11*100)</f>
    </oc>
    <nc r="F11">
      <f>SUM(D11/C11*100)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48" sId="1" odxf="1" dxf="1">
    <oc r="F12">
      <f>SUM(D12/C12*100)</f>
    </oc>
    <nc r="F12">
      <f>SUM(D12/C12*100)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49" sId="1" odxf="1" dxf="1">
    <oc r="F13">
      <f>SUM(D13/C13*100)</f>
    </oc>
    <nc r="F13">
      <f>SUM(D13/C13*100)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0" sId="1" odxf="1" dxf="1">
    <oc r="F14">
      <f>SUM(D14/C14*100)</f>
    </oc>
    <nc r="F14">
      <f>SUM(D14/C14*100)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1" sId="1" odxf="1" dxf="1">
    <nc r="F15">
      <f>SUM(D15/C15*100)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2" sId="1" odxf="1" dxf="1">
    <oc r="F16">
      <f>SUM(D16/C16*100)</f>
    </oc>
    <nc r="F16">
      <f>SUM(D16/C16*100)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3" sId="1" odxf="1" dxf="1">
    <oc r="F17">
      <f>SUM(D17/C17*100)</f>
    </oc>
    <nc r="F17">
      <f>SUM(D17/C17*100)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4" sId="1" odxf="1" dxf="1">
    <oc r="F18">
      <f>SUM(D18/C18*100)</f>
    </oc>
    <nc r="F18">
      <f>SUM(D18/C18*100)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5" sId="1" odxf="1" dxf="1">
    <oc r="F19">
      <f>SUM(D19/C19*100)</f>
    </oc>
    <nc r="F19">
      <f>SUM(D19/C19*100)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6" sId="1" odxf="1" dxf="1">
    <oc r="F20">
      <f>SUM(D20/C20*100)</f>
    </oc>
    <nc r="F20">
      <f>SUM(D20/C20*100)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7" sId="1" odxf="1" dxf="1">
    <oc r="F21">
      <f>SUM(D21/C21*100)</f>
    </oc>
    <nc r="F21">
      <f>SUM(D21/C21*100)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8" sId="1" odxf="1" dxf="1">
    <oc r="F22">
      <f>SUM(D22/C22*100)</f>
    </oc>
    <nc r="F22">
      <f>SUM(D22/C22*100)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9" sId="1" odxf="1" dxf="1">
    <oc r="F23">
      <f>SUM(D23/C23*100)</f>
    </oc>
    <nc r="F23">
      <f>SUM(D23/C23*100)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0" sId="1" odxf="1" dxf="1">
    <oc r="F24">
      <f>SUM(D24/C24*100)</f>
    </oc>
    <nc r="F24">
      <f>SUM(D24/C24*100)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1" sId="1" odxf="1" dxf="1">
    <oc r="F25">
      <f>SUM(D25/C25*100)</f>
    </oc>
    <nc r="F25">
      <f>SUM(D25/C25*100)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2" sId="1" odxf="1" dxf="1">
    <oc r="F26">
      <f>SUM(D26/C26*100)</f>
    </oc>
    <nc r="F26">
      <f>SUM(D26/C26*100)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3" sId="1" odxf="1" dxf="1">
    <oc r="F27">
      <f>SUM(D27/C27*100)</f>
    </oc>
    <nc r="F27">
      <f>SUM(D27/C27*100)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4" sId="1" odxf="1" dxf="1">
    <oc r="F28">
      <f>SUM(D28/C28*100)</f>
    </oc>
    <nc r="F28">
      <f>SUM(D28/C28*100)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5" sId="1" odxf="1" dxf="1">
    <oc r="F29">
      <f>SUM(D29/C29*100)</f>
    </oc>
    <nc r="F29">
      <f>SUM(D29/C29*100)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6" sId="1" odxf="1" dxf="1">
    <oc r="F30">
      <f>SUM(D30/C30*100)</f>
    </oc>
    <nc r="F30">
      <f>SUM(D30/C30*100)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7" sId="1" odxf="1" dxf="1">
    <oc r="F31">
      <f>SUM(D31/C31*100)</f>
    </oc>
    <nc r="F31">
      <f>SUM(D31/C31*100)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8" sId="1" odxf="1" dxf="1">
    <oc r="F32">
      <f>SUM(D32/C32*100)</f>
    </oc>
    <nc r="F32">
      <f>SUM(D32/C32*100)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69" sId="1" odxf="1" dxf="1">
    <oc r="F33">
      <f>SUM(D33/C33*100)</f>
    </oc>
    <nc r="F33">
      <f>SUM(D33/C33*100)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0" sId="1" odxf="1" dxf="1">
    <oc r="F34">
      <f>SUM(D34/C34*100)</f>
    </oc>
    <nc r="F34">
      <f>SUM(D34/C34*100)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1" sId="1" odxf="1" dxf="1">
    <oc r="F35">
      <f>SUM(D35/C35*100)</f>
    </oc>
    <nc r="F35">
      <f>SUM(D35/C35*100)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2" sId="1" odxf="1" dxf="1">
    <oc r="F36">
      <f>SUM(D36/C36*100)</f>
    </oc>
    <nc r="F36">
      <f>SUM(D36/C36*100)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3" sId="1" odxf="1" dxf="1">
    <oc r="F37">
      <f>SUM(D37/C37*100)</f>
    </oc>
    <nc r="F37">
      <f>SUM(D37/C37*100)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4" sId="1" odxf="1" dxf="1">
    <oc r="F38">
      <f>SUM(D38/C38*100)</f>
    </oc>
    <nc r="F38">
      <f>SUM(D38/C38*100)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5" sId="1" odxf="1" dxf="1">
    <oc r="F39">
      <f>SUM(D39/C39*100)</f>
    </oc>
    <nc r="F39">
      <f>SUM(D39/C39*100)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6" sId="1" odxf="1" dxf="1">
    <oc r="F40">
      <f>SUM(D40/C40*100)</f>
    </oc>
    <nc r="F40">
      <f>SUM(D40/C40*100)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7" sId="1" odxf="1" dxf="1">
    <oc r="F41">
      <f>SUM(D41/C41*100)</f>
    </oc>
    <nc r="F41">
      <f>SUM(D41/C41*100)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8" sId="1" odxf="1" dxf="1">
    <oc r="F42">
      <f>SUM(D42/C42*100)</f>
    </oc>
    <nc r="F42">
      <f>SUM(D42/C42*100)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79" sId="1" odxf="1" dxf="1">
    <oc r="F43" t="inlineStr">
      <is>
        <t>в 3,2 р.б.</t>
      </is>
    </oc>
    <nc r="F43">
      <f>SUM(D43/C43*100)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44" start="0" length="0">
    <dxf>
      <numFmt numFmtId="168" formatCode="#,##0.0"/>
      <alignment horizontal="right" vertical="center" wrapText="1" readingOrder="0"/>
    </dxf>
  </rfmt>
  <rfmt sheetId="1" sqref="F45" start="0" length="0">
    <dxf>
      <numFmt numFmtId="168" formatCode="#,##0.0"/>
      <alignment horizontal="right" vertical="center" wrapText="1" readingOrder="0"/>
    </dxf>
  </rfmt>
  <rfmt sheetId="1" sqref="F46" start="0" length="0">
    <dxf>
      <font>
        <b/>
        <sz val="14"/>
        <name val="Times New Roman"/>
        <scheme val="none"/>
      </font>
    </dxf>
  </rfmt>
  <rcc rId="2780" sId="1">
    <oc r="F47">
      <f>SUM(D47/C47*100)</f>
    </oc>
    <nc r="F47">
      <f>SUM(D47/C47*100)</f>
    </nc>
  </rcc>
  <rcc rId="2781" sId="1" odxf="1" dxf="1">
    <oc r="F48">
      <f>SUM(D48/C48*100)</f>
    </oc>
    <nc r="F48">
      <f>SUM(D48/C48*100)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49" start="0" length="0">
    <dxf>
      <font>
        <b/>
        <sz val="14"/>
        <name val="Times New Roman"/>
        <scheme val="none"/>
      </font>
    </dxf>
  </rfmt>
  <rcc rId="2782" sId="1" odxf="1" dxf="1">
    <oc r="F50">
      <f>SUM(D50/C50*100)</f>
    </oc>
    <nc r="F50">
      <f>SUM(D50/C50*100)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83" sId="1" odxf="1" dxf="1">
    <nc r="F51">
      <f>SUM(D51/C51*100)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84" sId="1" odxf="1" dxf="1">
    <oc r="F52">
      <f>SUM(D52/C52*100)</f>
    </oc>
    <nc r="F52">
      <f>SUM(D52/C52*100)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85" sId="1" odxf="1" dxf="1">
    <oc r="F53">
      <f>SUM(D53/C53*100)</f>
    </oc>
    <nc r="F53">
      <f>SUM(D53/C53*100)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86" sId="1" odxf="1" dxf="1">
    <oc r="F54">
      <f>SUM(D54/C54*100)</f>
    </oc>
    <nc r="F54">
      <f>SUM(D54/C54*100)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87" sId="1" odxf="1" dxf="1">
    <oc r="F55">
      <f>SUM(D55/C55*100)</f>
    </oc>
    <nc r="F55">
      <f>SUM(D55/C55*100)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88" sId="1" odxf="1" dxf="1">
    <oc r="F56">
      <f>SUM(D56/C56*100)</f>
    </oc>
    <nc r="F56">
      <f>SUM(D56/C56*100)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89" sId="1" odxf="1" dxf="1">
    <oc r="F57">
      <f>SUM(D57/C57*100)</f>
    </oc>
    <nc r="F57">
      <f>SUM(D57/C57*100)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0" sId="1" odxf="1" dxf="1">
    <oc r="F58">
      <f>SUM(D58/C58*100)</f>
    </oc>
    <nc r="F58">
      <f>SUM(D58/C58*100)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1" sId="1" odxf="1" dxf="1">
    <oc r="F59">
      <f>SUM(D59/C59*100)</f>
    </oc>
    <nc r="F59">
      <f>SUM(D59/C59*100)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2" sId="1" odxf="1" dxf="1">
    <oc r="F60">
      <f>SUM(D60/C60*100)</f>
    </oc>
    <nc r="F60">
      <f>SUM(D60/C60*100)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3" sId="1" odxf="1" dxf="1">
    <oc r="F61">
      <f>SUM(D61/C61*100)</f>
    </oc>
    <nc r="F61">
      <f>SUM(D61/C61*100)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4" sId="1" odxf="1" dxf="1">
    <oc r="F62">
      <f>SUM(D62/C62*100)</f>
    </oc>
    <nc r="F62">
      <f>SUM(D62/C62*100)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5" sId="1" odxf="1" dxf="1">
    <oc r="F63">
      <f>SUM(D63/C63*100)</f>
    </oc>
    <nc r="F63">
      <f>SUM(D63/C63*100)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6" sId="1" odxf="1" dxf="1">
    <oc r="F64">
      <f>SUM(D64/C64*100)</f>
    </oc>
    <nc r="F64">
      <f>SUM(D64/C64*100)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7" sId="1" odxf="1" dxf="1">
    <oc r="F65">
      <f>SUM(D65/C65*100)</f>
    </oc>
    <nc r="F65">
      <f>SUM(D65/C65*100)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8" sId="1" odxf="1" dxf="1">
    <oc r="F66">
      <f>SUM(D66/C66*100)</f>
    </oc>
    <nc r="F66">
      <f>SUM(D66/C66*100)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99" sId="1" odxf="1" dxf="1">
    <oc r="F67" t="inlineStr">
      <is>
        <t>в 2,0 р.б.</t>
      </is>
    </oc>
    <nc r="F67">
      <f>SUM(D67/C67*100)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00" sId="1" odxf="1" dxf="1">
    <oc r="F68" t="inlineStr">
      <is>
        <t>в 2,0 р.б.</t>
      </is>
    </oc>
    <nc r="F68">
      <f>SUM(D68/C68*100)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01" sId="1" odxf="1" dxf="1">
    <oc r="F69">
      <f>SUM(D69/C69*100)</f>
    </oc>
    <nc r="F69">
      <f>SUM(D69/C69*100)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70" start="0" length="0">
    <dxf>
      <font>
        <b/>
        <sz val="14"/>
        <name val="Times New Roman"/>
        <scheme val="none"/>
      </font>
    </dxf>
  </rfmt>
  <rfmt sheetId="1" sqref="F71" start="0" length="0">
    <dxf>
      <numFmt numFmtId="168" formatCode="#,##0.0"/>
      <alignment horizontal="right" wrapText="1" readingOrder="0"/>
    </dxf>
  </rfmt>
  <rcc rId="2802" sId="1" odxf="1" dxf="1">
    <oc r="F72" t="inlineStr">
      <is>
        <t>в 2,8 р.б</t>
      </is>
    </oc>
    <nc r="F72">
      <f>SUM(D72/C72*100)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73" start="0" length="0">
    <dxf>
      <numFmt numFmtId="168" formatCode="#,##0.0"/>
      <alignment horizontal="right" wrapText="1" readingOrder="0"/>
    </dxf>
  </rfmt>
  <rfmt sheetId="1" sqref="F74" start="0" length="0">
    <dxf>
      <numFmt numFmtId="168" formatCode="#,##0.0"/>
      <alignment horizontal="right" wrapText="1" readingOrder="0"/>
    </dxf>
  </rfmt>
  <rfmt sheetId="1" sqref="F75" start="0" length="0">
    <dxf>
      <numFmt numFmtId="168" formatCode="#,##0.0"/>
      <alignment horizontal="right" wrapText="1" readingOrder="0"/>
    </dxf>
  </rfmt>
  <rcc rId="2803" sId="1">
    <oc r="F76">
      <f>SUM(D76/C76*100)</f>
    </oc>
    <nc r="F76">
      <f>SUM(D76/C76*100)</f>
    </nc>
  </rcc>
  <rcc rId="2804" sId="1" odxf="1" dxf="1">
    <oc r="F77">
      <f>SUM(D77/C77*100)</f>
    </oc>
    <nc r="F77">
      <f>SUM(D77/C77*100)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05" sId="1" odxf="1" dxf="1">
    <oc r="F78">
      <f>SUM(D78/C78*100)</f>
    </oc>
    <nc r="F78">
      <f>SUM(D78/C78*100)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06" sId="1" odxf="1" dxf="1">
    <oc r="F79">
      <f>SUM(D79/C79*100)</f>
    </oc>
    <nc r="F79">
      <f>SUM(D79/C79*100)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80" start="0" length="0">
    <dxf>
      <numFmt numFmtId="168" formatCode="#,##0.0"/>
      <alignment horizontal="right" wrapText="1" readingOrder="0"/>
    </dxf>
  </rfmt>
  <rfmt sheetId="1" sqref="F81" start="0" length="0">
    <dxf>
      <numFmt numFmtId="168" formatCode="#,##0.0"/>
      <alignment horizontal="right" wrapText="1" readingOrder="0"/>
    </dxf>
  </rfmt>
  <rfmt sheetId="1" sqref="F82" start="0" length="0">
    <dxf>
      <numFmt numFmtId="168" formatCode="#,##0.0"/>
      <alignment horizontal="right" wrapText="1" readingOrder="0"/>
    </dxf>
  </rfmt>
  <rfmt sheetId="1" sqref="F83" start="0" length="0">
    <dxf>
      <numFmt numFmtId="168" formatCode="#,##0.0"/>
      <alignment horizontal="right" wrapText="1" readingOrder="0"/>
    </dxf>
  </rfmt>
  <rcc rId="2807" sId="1">
    <oc r="F84">
      <f>SUM(D84/C84*100)</f>
    </oc>
    <nc r="F84">
      <f>SUM(D84/C84*100)</f>
    </nc>
  </rcc>
  <rcc rId="2808" sId="1">
    <oc r="F85">
      <f>SUM(D85/C85*100)</f>
    </oc>
    <nc r="F85">
      <f>SUM(D85/C85*100)</f>
    </nc>
  </rcc>
  <rcc rId="2809" sId="1" odxf="1" dxf="1">
    <oc r="F86">
      <f>SUM(D86/C86*100)</f>
    </oc>
    <nc r="F86">
      <f>SUM(D86/C86*100)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87" start="0" length="0">
    <dxf>
      <font>
        <b/>
        <sz val="14"/>
        <name val="Times New Roman"/>
        <scheme val="none"/>
      </font>
      <numFmt numFmtId="168" formatCode="#,##0.0"/>
      <alignment horizontal="right" wrapText="1" readingOrder="0"/>
    </dxf>
  </rfmt>
  <rcc rId="2810" sId="1" odxf="1" dxf="1">
    <oc r="F88">
      <f>SUM(D88/C88*100)</f>
    </oc>
    <nc r="F88">
      <f>SUM(D88/C88*100)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89" start="0" length="0">
    <dxf>
      <font>
        <b/>
        <sz val="14"/>
        <name val="Times New Roman"/>
        <scheme val="none"/>
      </font>
    </dxf>
  </rfmt>
  <rfmt sheetId="1" sqref="F90" start="0" length="0">
    <dxf>
      <font>
        <b/>
        <sz val="14"/>
        <name val="Times New Roman"/>
        <scheme val="none"/>
      </font>
      <numFmt numFmtId="168" formatCode="#,##0.0"/>
      <alignment horizontal="right" wrapText="1" readingOrder="0"/>
    </dxf>
  </rfmt>
  <rcc rId="2811" sId="1" odxf="1" dxf="1">
    <oc r="F91">
      <f>SUM(D91/C91*100)</f>
    </oc>
    <nc r="F91">
      <f>SUM(D91/C91*100)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12" sId="1" odxf="1" dxf="1">
    <oc r="F92">
      <f>SUM(D92/C92*100)</f>
    </oc>
    <nc r="F92">
      <f>SUM(D92/C92*100)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93" start="0" length="0">
    <dxf>
      <font>
        <b/>
        <sz val="14"/>
        <name val="Times New Roman"/>
        <scheme val="none"/>
      </font>
      <numFmt numFmtId="168" formatCode="#,##0.0"/>
      <alignment horizontal="right" wrapText="1" readingOrder="0"/>
    </dxf>
  </rfmt>
  <rcc rId="2813" sId="1" odxf="1" dxf="1">
    <oc r="F94">
      <f>SUM(D94/C94*100)</f>
    </oc>
    <nc r="F94">
      <f>SUM(D94/C94*100)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95" start="0" length="0">
    <dxf>
      <font>
        <b/>
        <sz val="14"/>
        <name val="Times New Roman"/>
        <scheme val="none"/>
      </font>
    </dxf>
  </rfmt>
  <rfmt sheetId="1" sqref="F96" start="0" length="0">
    <dxf>
      <font>
        <b/>
        <sz val="14"/>
        <name val="Times New Roman"/>
        <scheme val="none"/>
      </font>
    </dxf>
  </rfmt>
  <rfmt sheetId="1" sqref="F97" start="0" length="0">
    <dxf>
      <font>
        <b/>
        <sz val="14"/>
        <name val="Times New Roman"/>
        <scheme val="none"/>
      </font>
      <numFmt numFmtId="168" formatCode="#,##0.0"/>
      <alignment horizontal="right" wrapText="1" readingOrder="0"/>
    </dxf>
  </rfmt>
  <rcc rId="2814" sId="1" odxf="1" dxf="1">
    <oc r="F98">
      <f>SUM(D98/C98*100)</f>
    </oc>
    <nc r="F98">
      <f>SUM(D98/C98*100)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15" sId="1" odxf="1" dxf="1">
    <oc r="F99">
      <f>SUM(D99/C99*100)</f>
    </oc>
    <nc r="F99">
      <f>SUM(D99/C99*100)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16" sId="1">
    <oc r="F100">
      <f>SUM(D100/C100*100)</f>
    </oc>
    <nc r="F100">
      <f>SUM(D100/C100*100)</f>
    </nc>
  </rcc>
  <rfmt sheetId="1" sqref="F9:F46" start="0" length="2147483647">
    <dxf>
      <font>
        <b val="0"/>
      </font>
    </dxf>
  </rfmt>
  <rfmt sheetId="1" sqref="F48" start="0" length="2147483647">
    <dxf>
      <font>
        <b val="0"/>
      </font>
    </dxf>
  </rfmt>
  <rfmt sheetId="1" sqref="F50:F60" start="0" length="2147483647">
    <dxf>
      <font>
        <b val="0"/>
      </font>
    </dxf>
  </rfmt>
  <rfmt sheetId="1" sqref="F61:F67" start="0" length="2147483647">
    <dxf>
      <font>
        <b val="0"/>
      </font>
    </dxf>
  </rfmt>
  <rfmt sheetId="1" sqref="F68:F69" start="0" length="2147483647">
    <dxf>
      <font>
        <b val="0"/>
      </font>
    </dxf>
  </rfmt>
  <rfmt sheetId="1" sqref="F72" start="0" length="2147483647">
    <dxf>
      <font>
        <b val="0"/>
      </font>
    </dxf>
  </rfmt>
  <rfmt sheetId="1" sqref="F76:F78" start="0" length="2147483647">
    <dxf>
      <font>
        <b val="0"/>
      </font>
    </dxf>
  </rfmt>
  <rfmt sheetId="1" sqref="F79" start="0" length="2147483647">
    <dxf>
      <font>
        <b val="0"/>
      </font>
    </dxf>
  </rfmt>
  <rfmt sheetId="1" sqref="E86:F86" start="0" length="2147483647">
    <dxf>
      <font>
        <b val="0"/>
      </font>
    </dxf>
  </rfmt>
  <rfmt sheetId="1" sqref="F88" start="0" length="2147483647">
    <dxf>
      <font>
        <b val="0"/>
      </font>
    </dxf>
  </rfmt>
  <rfmt sheetId="1" sqref="F91:F94" start="0" length="2147483647">
    <dxf>
      <font>
        <b val="0"/>
      </font>
    </dxf>
  </rfmt>
  <rfmt sheetId="1" sqref="F98:F99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c rId="2483" sId="1">
    <oc r="J45">
      <f>SUM(H45/G45*100)</f>
    </oc>
    <nc r="J45"/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7111.xml><?xml version="1.0" encoding="utf-8"?>
<revisions xmlns="http://schemas.openxmlformats.org/spreadsheetml/2006/main" xmlns:r="http://schemas.openxmlformats.org/officeDocument/2006/relationships">
  <rcc rId="2348" sId="1" numFmtId="4">
    <oc r="G100">
      <v>27832.136999999999</v>
    </oc>
    <nc r="G100">
      <v>27832.137999999999</v>
    </nc>
  </rcc>
  <rfmt sheetId="1" sqref="G100">
    <dxf>
      <fill>
        <patternFill patternType="solid">
          <bgColor rgb="FF92D05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71111.xml><?xml version="1.0" encoding="utf-8"?>
<revisions xmlns="http://schemas.openxmlformats.org/spreadsheetml/2006/main" xmlns:r="http://schemas.openxmlformats.org/officeDocument/2006/relationships">
  <rcc rId="2175" sId="1" odxf="1" dxf="1" numFmtId="4">
    <oc r="E62">
      <v>2961.1210000000001</v>
    </oc>
    <nc r="E62">
      <f>SUM(D62-C62)</f>
    </nc>
    <odxf>
      <alignment horizontal="general" wrapText="0" readingOrder="0"/>
    </odxf>
    <ndxf>
      <alignment horizontal="right" wrapText="1" readingOrder="0"/>
    </ndxf>
  </rcc>
  <rcc rId="2176" sId="1" odxf="1" dxf="1" numFmtId="4">
    <oc r="E61">
      <v>4.5999999999999996</v>
    </oc>
    <nc r="E61">
      <f>SUM(D61-C61)</f>
    </nc>
    <odxf>
      <alignment horizontal="general" wrapText="0" readingOrder="0"/>
    </odxf>
    <ndxf>
      <alignment horizontal="right" wrapText="1" readingOrder="0"/>
    </ndxf>
  </rcc>
  <rcc rId="2177" sId="1" odxf="1" dxf="1" numFmtId="4">
    <oc r="F62">
      <v>175</v>
    </oc>
    <nc r="F62">
      <f>SUM(D62/C62*100)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78" sId="1" odxf="1" dxf="1" numFmtId="4">
    <oc r="F61">
      <v>173</v>
    </oc>
    <nc r="F61">
      <f>SUM(D61/C61*100)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711111.xml><?xml version="1.0" encoding="utf-8"?>
<revisions xmlns="http://schemas.openxmlformats.org/spreadsheetml/2006/main" xmlns:r="http://schemas.openxmlformats.org/officeDocument/2006/relationships">
  <rcc rId="416" sId="1" numFmtId="4">
    <oc r="D116">
      <v>1562.7349999999999</v>
    </oc>
    <nc r="D116">
      <v>3598.953</v>
    </nc>
  </rcc>
  <rfmt sheetId="1" sqref="D116">
    <dxf>
      <fill>
        <patternFill>
          <bgColor theme="0"/>
        </patternFill>
      </fill>
    </dxf>
  </rfmt>
</revisions>
</file>

<file path=xl/revisions/revisionLog117111111.xml><?xml version="1.0" encoding="utf-8"?>
<revisions xmlns="http://schemas.openxmlformats.org/spreadsheetml/2006/main" xmlns:r="http://schemas.openxmlformats.org/officeDocument/2006/relationships">
  <rcc rId="380" sId="1" odxf="1" dxf="1">
    <nc r="I201">
      <f>SUM(H201-G201)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381" sId="1" odxf="1" dxf="1">
    <nc r="I202">
      <f>SUM(H202-G202)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fmt sheetId="1" sqref="I195:I211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7111112.xml><?xml version="1.0" encoding="utf-8"?>
<revisions xmlns="http://schemas.openxmlformats.org/spreadsheetml/2006/main" xmlns:r="http://schemas.openxmlformats.org/officeDocument/2006/relationships">
  <rcc rId="384" sId="1">
    <oc r="L197">
      <f>H197/G197*100</f>
    </oc>
    <nc r="L197">
      <f>H197/G197*100</f>
    </nc>
  </rcc>
  <rcc rId="385" sId="1">
    <oc r="K197">
      <f>D197/C197*100</f>
    </oc>
    <nc r="K197">
      <f>D197/C197*100</f>
    </nc>
  </rcc>
  <rcc rId="386" sId="1">
    <nc r="J201">
      <f>SUM(H201/G201*100)</f>
    </nc>
  </rcc>
  <rcc rId="387" sId="1">
    <nc r="J202">
      <f>SUM(H202/G202*100)</f>
    </nc>
  </rcc>
  <rcv guid="{06B33669-D909-4CD8-806F-33C009B9DF0A}" action="delete"/>
  <rdn rId="0" localSheetId="1" customView="1" name="Z_06B33669_D909_4CD8_806F_33C009B9DF0A_.wvu.FilterData" hidden="1" oldHidden="1">
    <formula>общее!$A$6:$L$339</formula>
    <oldFormula>общее!$A$6:$L$339</oldFormula>
  </rdn>
  <rcv guid="{06B33669-D909-4CD8-806F-33C009B9DF0A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425" sId="1" numFmtId="4">
    <oc r="D124">
      <v>568.68600000000004</v>
    </oc>
    <nc r="D124">
      <v>1545.1120000000001</v>
    </nc>
  </rcc>
  <rfmt sheetId="1" sqref="H124">
    <dxf>
      <fill>
        <patternFill>
          <bgColor theme="0"/>
        </patternFill>
      </fill>
    </dxf>
  </rfmt>
  <rfmt sheetId="1" sqref="D124">
    <dxf>
      <fill>
        <patternFill>
          <bgColor theme="0"/>
        </patternFill>
      </fill>
    </dxf>
  </rfmt>
</revisions>
</file>

<file path=xl/revisions/revisionLog11721.xml><?xml version="1.0" encoding="utf-8"?>
<revisions xmlns="http://schemas.openxmlformats.org/spreadsheetml/2006/main" xmlns:r="http://schemas.openxmlformats.org/officeDocument/2006/relationships">
  <rcc rId="417" sId="1" numFmtId="4">
    <oc r="H116">
      <v>3.468</v>
    </oc>
    <nc r="H116">
      <v>4.2679999999999998</v>
    </nc>
  </rcc>
  <rfmt sheetId="1" sqref="H116">
    <dxf>
      <fill>
        <patternFill>
          <bgColor theme="0"/>
        </patternFill>
      </fill>
    </dxf>
  </rfmt>
</revisions>
</file>

<file path=xl/revisions/revisionLog1173.xml><?xml version="1.0" encoding="utf-8"?>
<revisions xmlns="http://schemas.openxmlformats.org/spreadsheetml/2006/main" xmlns:r="http://schemas.openxmlformats.org/officeDocument/2006/relationships">
  <rcc rId="2122" sId="1" odxf="1" dxf="1" numFmtId="4">
    <oc r="E79">
      <v>-7.3999999999999996E-2</v>
    </oc>
    <nc r="E79">
      <f>SUM(D79-C79)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fmt sheetId="1" sqref="E79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731.xml><?xml version="1.0" encoding="utf-8"?>
<revisions xmlns="http://schemas.openxmlformats.org/spreadsheetml/2006/main" xmlns:r="http://schemas.openxmlformats.org/officeDocument/2006/relationships">
  <rcc rId="2091" sId="1" odxf="1" dxf="1" numFmtId="4">
    <oc r="E94">
      <v>596.31600000000003</v>
    </oc>
    <nc r="E94">
      <f>SUM(D94-C94)</f>
    </nc>
    <odxf>
      <alignment horizontal="general" wrapText="0" readingOrder="0"/>
    </odxf>
    <ndxf>
      <alignment horizontal="right" wrapText="1" readingOrder="0"/>
    </ndxf>
  </rcc>
  <rcc rId="2092" sId="1" odxf="1" dxf="1" numFmtId="4">
    <oc r="F94">
      <v>134.19999999999999</v>
    </oc>
    <nc r="F94">
      <f>SUM(D94/C94*100)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7311.xml><?xml version="1.0" encoding="utf-8"?>
<revisions xmlns="http://schemas.openxmlformats.org/spreadsheetml/2006/main" xmlns:r="http://schemas.openxmlformats.org/officeDocument/2006/relationships">
  <rcc rId="432" sId="1" odxf="1" dxf="1">
    <nc r="B125" t="inlineStr">
      <is>
  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  </is>
    </nc>
    <ndxf>
      <font>
        <sz val="14"/>
        <color rgb="FF000000"/>
        <name val="Times New Roman"/>
        <scheme val="none"/>
      </font>
    </ndxf>
  </rcc>
</revisions>
</file>

<file path=xl/revisions/revisionLog118.xml><?xml version="1.0" encoding="utf-8"?>
<revisions xmlns="http://schemas.openxmlformats.org/spreadsheetml/2006/main" xmlns:r="http://schemas.openxmlformats.org/officeDocument/2006/relationships">
  <rfmt sheetId="1" sqref="C104" start="0" length="2147483647">
    <dxf>
      <font>
        <color rgb="FFFF0000"/>
      </font>
    </dxf>
  </rfmt>
  <rfmt sheetId="1" sqref="C102" start="0" length="2147483647">
    <dxf>
      <font>
        <color rgb="FFFF0000"/>
      </font>
    </dxf>
  </rfmt>
  <rcc rId="440" sId="1" numFmtId="4">
    <oc r="G104">
      <v>2102.143</v>
    </oc>
    <nc r="G104">
      <v>3081.2919999999999</v>
    </nc>
  </rcc>
  <rfmt sheetId="1" sqref="G104">
    <dxf>
      <fill>
        <patternFill>
          <bgColor theme="0"/>
        </patternFill>
      </fill>
    </dxf>
  </rfmt>
  <rcc rId="441" sId="1">
    <oc r="C105">
      <f>4258.999-1687.666</f>
    </oc>
    <nc r="C105">
      <f>9720.977</f>
    </nc>
  </rcc>
  <rfmt sheetId="1" sqref="C105" start="0" length="2147483647">
    <dxf>
      <font>
        <color rgb="FFFF0000"/>
      </font>
    </dxf>
  </rfmt>
  <rcc rId="442" sId="1" numFmtId="4">
    <oc r="G105">
      <v>69.230999999999995</v>
    </oc>
    <nc r="G105">
      <v>70.013000000000005</v>
    </nc>
  </rcc>
  <rfmt sheetId="1" sqref="G105">
    <dxf>
      <fill>
        <patternFill>
          <bgColor theme="0"/>
        </patternFill>
      </fill>
    </dxf>
  </rfmt>
</revisions>
</file>

<file path=xl/revisions/revisionLog1181.xml><?xml version="1.0" encoding="utf-8"?>
<revisions xmlns="http://schemas.openxmlformats.org/spreadsheetml/2006/main" xmlns:r="http://schemas.openxmlformats.org/officeDocument/2006/relationships">
  <rcc rId="420" sId="1" numFmtId="4">
    <oc r="D119">
      <v>10.86</v>
    </oc>
    <nc r="D119">
      <v>121.01</v>
    </nc>
  </rcc>
  <rfmt sheetId="1" sqref="D118:D119">
    <dxf>
      <fill>
        <patternFill>
          <bgColor theme="0"/>
        </patternFill>
      </fill>
    </dxf>
  </rfmt>
  <rfmt sheetId="1" sqref="H118:H119">
    <dxf>
      <fill>
        <patternFill>
          <bgColor theme="0"/>
        </patternFill>
      </fill>
    </dxf>
  </rfmt>
  <rfmt sheetId="1" sqref="D117">
    <dxf>
      <fill>
        <patternFill>
          <bgColor theme="0"/>
        </patternFill>
      </fill>
    </dxf>
  </rfmt>
  <rfmt sheetId="1" sqref="H117">
    <dxf>
      <fill>
        <patternFill>
          <bgColor theme="0"/>
        </patternFill>
      </fill>
    </dxf>
  </rfmt>
</revisions>
</file>

<file path=xl/revisions/revisionLog11811.xml><?xml version="1.0" encoding="utf-8"?>
<revisions xmlns="http://schemas.openxmlformats.org/spreadsheetml/2006/main" xmlns:r="http://schemas.openxmlformats.org/officeDocument/2006/relationships">
  <rfmt sheetId="1" sqref="C197:C204">
    <dxf>
      <fill>
        <patternFill patternType="none">
          <bgColor auto="1"/>
        </patternFill>
      </fill>
    </dxf>
  </rfmt>
  <rfmt sheetId="1" sqref="A226:XFD226">
    <dxf>
      <fill>
        <patternFill patternType="none">
          <bgColor auto="1"/>
        </patternFill>
      </fill>
    </dxf>
  </rfmt>
  <rfmt sheetId="1" sqref="A212:XFD213">
    <dxf>
      <fill>
        <patternFill patternType="none">
          <bgColor auto="1"/>
        </patternFill>
      </fill>
    </dxf>
  </rfmt>
  <rfmt sheetId="1" sqref="D197">
    <dxf>
      <fill>
        <patternFill patternType="none">
          <bgColor auto="1"/>
        </patternFill>
      </fill>
    </dxf>
  </rfmt>
  <rfmt sheetId="1" sqref="D200">
    <dxf>
      <fill>
        <patternFill patternType="none">
          <bgColor auto="1"/>
        </patternFill>
      </fill>
    </dxf>
  </rfmt>
  <rfmt sheetId="1" sqref="D201">
    <dxf>
      <fill>
        <patternFill patternType="none">
          <bgColor auto="1"/>
        </patternFill>
      </fill>
    </dxf>
  </rfmt>
  <rcc rId="400" sId="1" numFmtId="4">
    <oc r="D202">
      <v>17439.050999999999</v>
    </oc>
    <nc r="D202">
      <v>37764.753100000002</v>
    </nc>
  </rcc>
  <rcc rId="401" sId="1">
    <oc r="C206">
      <f>C207+C208+C209+C210</f>
    </oc>
    <nc r="C206">
      <f>C207+C208+C209+C210</f>
    </nc>
  </rcc>
  <rfmt sheetId="1" sqref="D202">
    <dxf>
      <fill>
        <patternFill patternType="none">
          <bgColor auto="1"/>
        </patternFill>
      </fill>
    </dxf>
  </rfmt>
  <rcc rId="402" sId="1" numFmtId="4">
    <oc r="D203">
      <v>19251.808000000001</v>
    </oc>
    <nc r="D203">
      <v>62963.128920000003</v>
    </nc>
  </rcc>
  <rfmt sheetId="1" sqref="D203">
    <dxf>
      <fill>
        <patternFill patternType="none">
          <bgColor auto="1"/>
        </patternFill>
      </fill>
    </dxf>
  </rfmt>
  <rcc rId="403" sId="1" numFmtId="4">
    <oc r="D204">
      <v>121.251</v>
    </oc>
    <nc r="D204">
      <v>327.30099999999999</v>
    </nc>
  </rcc>
  <rfmt sheetId="1" sqref="D204">
    <dxf>
      <fill>
        <patternFill patternType="none">
          <bgColor auto="1"/>
        </patternFill>
      </fill>
    </dxf>
  </rfmt>
  <rcc rId="404" sId="1" numFmtId="4">
    <oc r="D197">
      <v>1732.8520000000001</v>
    </oc>
    <nc r="D197">
      <v>4222.2072500000004</v>
    </nc>
  </rcc>
  <rcc rId="405" sId="1" numFmtId="4">
    <oc r="D200">
      <v>3585.5830000000001</v>
    </oc>
    <nc r="D200">
      <v>8585.6891300000007</v>
    </nc>
  </rcc>
  <rcc rId="406" sId="1" numFmtId="4">
    <oc r="D201">
      <v>0</v>
    </oc>
    <nc r="D201">
      <v>271.44502999999997</v>
    </nc>
  </rcc>
  <rcc rId="407" sId="1" numFmtId="4">
    <oc r="C197">
      <v>1492.1012499999999</v>
    </oc>
    <nc r="C197">
      <v>19820.628000000001</v>
    </nc>
  </rcc>
  <rcc rId="408" sId="1" numFmtId="4">
    <oc r="C200">
      <v>3919.3790300000001</v>
    </oc>
    <nc r="C200">
      <v>9928.0261900000005</v>
    </nc>
  </rcc>
  <rcc rId="409" sId="1" numFmtId="4">
    <oc r="C201">
      <v>198.90899999999999</v>
    </oc>
    <nc r="C201">
      <v>395.70855</v>
    </nc>
  </rcc>
  <rcc rId="410" sId="1" numFmtId="4">
    <oc r="C202">
      <v>18721.02348</v>
    </oc>
    <nc r="C202">
      <v>37426.226560000003</v>
    </nc>
  </rcc>
  <rcc rId="411" sId="1" numFmtId="4">
    <oc r="C203">
      <v>21118.32576</v>
    </oc>
    <nc r="C203">
      <v>77375.279380000007</v>
    </nc>
  </rcc>
  <rcc rId="412" sId="1" numFmtId="4">
    <oc r="C204">
      <v>138.96088</v>
    </oc>
    <nc r="C204">
      <v>356.23248999999998</v>
    </nc>
  </rcc>
  <rcc rId="413" sId="1" numFmtId="4">
    <oc r="C209">
      <v>473.68700000000001</v>
    </oc>
    <nc r="C209">
      <v>473.68691999999999</v>
    </nc>
  </rcc>
  <rfmt sheetId="1" sqref="A195:XFD207">
    <dxf>
      <fill>
        <patternFill patternType="none">
          <bgColor auto="1"/>
        </patternFill>
      </fill>
    </dxf>
  </rfmt>
  <rfmt sheetId="1" sqref="I201" start="0" length="39649280">
    <dxf>
      <fill>
        <patternFill>
          <bgColor theme="0"/>
        </patternFill>
      </fill>
    </dxf>
  </rfmt>
  <rfmt sheetId="1" sqref="I202" start="0" length="41091072">
    <dxf>
      <fill>
        <patternFill>
          <bgColor theme="0"/>
        </patternFill>
      </fill>
    </dxf>
  </rfmt>
  <rfmt sheetId="1" sqref="A210:XFD211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общее!$A$6:$L$339</formula>
    <oldFormula>общее!$A$6:$L$339</oldFormula>
  </rdn>
  <rcv guid="{3824CD03-2F75-4531-8348-997F8B6518CE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fmt sheetId="1" sqref="D101">
    <dxf>
      <fill>
        <patternFill>
          <bgColor theme="0"/>
        </patternFill>
      </fill>
    </dxf>
  </rfmt>
  <rfmt sheetId="1" sqref="H101">
    <dxf>
      <fill>
        <patternFill>
          <bgColor theme="0"/>
        </patternFill>
      </fill>
    </dxf>
  </rfmt>
  <rcc rId="436" sId="1" numFmtId="4">
    <oc r="C102">
      <f>105240.793-75.619</f>
    </oc>
    <nc r="C102">
      <v>216761.95300000001</v>
    </nc>
  </rcc>
  <rcc rId="437" sId="1" numFmtId="4">
    <oc r="G102">
      <v>5554.2110000000002</v>
    </oc>
    <nc r="G102">
      <v>6621.3450000000003</v>
    </nc>
  </rcc>
  <rfmt sheetId="1" sqref="G102">
    <dxf>
      <fill>
        <patternFill>
          <bgColor theme="0"/>
        </patternFill>
      </fill>
    </dxf>
  </rfmt>
  <rfmt sheetId="1" sqref="C102">
    <dxf>
      <fill>
        <patternFill>
          <bgColor theme="0"/>
        </patternFill>
      </fill>
    </dxf>
  </rfmt>
</revisions>
</file>

<file path=xl/revisions/revisionLog11821.xml><?xml version="1.0" encoding="utf-8"?>
<revisions xmlns="http://schemas.openxmlformats.org/spreadsheetml/2006/main" xmlns:r="http://schemas.openxmlformats.org/officeDocument/2006/relationships">
  <rcc rId="428" sId="1" numFmtId="4">
    <oc r="H118">
      <v>63.5</v>
    </oc>
    <nc r="H118">
      <v>63.05</v>
    </nc>
  </rcc>
</revisions>
</file>

<file path=xl/revisions/revisionLog118211.xml><?xml version="1.0" encoding="utf-8"?>
<revisions xmlns="http://schemas.openxmlformats.org/spreadsheetml/2006/main" xmlns:r="http://schemas.openxmlformats.org/officeDocument/2006/relationships">
  <rcc rId="421" sId="1" numFmtId="4">
    <oc r="D120">
      <v>1940.893</v>
    </oc>
    <nc r="D120">
      <f>SUM(D121:D122)</f>
    </nc>
  </rcc>
  <rcc rId="422" sId="1" numFmtId="4">
    <oc r="D121">
      <v>672.43299999999999</v>
    </oc>
    <nc r="D121">
      <v>1344.5519999999999</v>
    </nc>
  </rcc>
  <rfmt sheetId="1" sqref="H121">
    <dxf>
      <fill>
        <patternFill>
          <bgColor theme="0"/>
        </patternFill>
      </fill>
    </dxf>
  </rfmt>
  <rfmt sheetId="1" sqref="D121">
    <dxf>
      <fill>
        <patternFill>
          <bgColor theme="0"/>
        </patternFill>
      </fill>
    </dxf>
  </rfmt>
</revisions>
</file>

<file path=xl/revisions/revisionLog119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fmt sheetId="1" sqref="D120">
    <dxf>
      <fill>
        <patternFill>
          <bgColor theme="0"/>
        </patternFill>
      </fill>
    </dxf>
  </rfmt>
  <rfmt sheetId="1" sqref="H120">
    <dxf>
      <fill>
        <patternFill>
          <bgColor theme="0"/>
        </patternFill>
      </fill>
    </dxf>
  </rfmt>
  <rcc rId="424" sId="1" numFmtId="4">
    <oc r="D123">
      <v>797.59</v>
    </oc>
    <nc r="D123">
      <v>1935.41</v>
    </nc>
  </rcc>
  <rfmt sheetId="1" sqref="H123">
    <dxf>
      <fill>
        <patternFill>
          <bgColor theme="0"/>
        </patternFill>
      </fill>
    </dxf>
  </rfmt>
</revisions>
</file>

<file path=xl/revisions/revisionLog119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2446" sId="1">
    <oc r="F43">
      <f>SUM(D43/C43*100)</f>
    </oc>
    <nc r="F43" t="inlineStr">
      <is>
        <t>в 3,2 р.б.</t>
      </is>
    </nc>
  </rcc>
  <rfmt sheetId="1" sqref="F43" start="0" length="2147483647">
    <dxf>
      <font>
        <color auto="1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92111.xml><?xml version="1.0" encoding="utf-8"?>
<revisions xmlns="http://schemas.openxmlformats.org/spreadsheetml/2006/main" xmlns:r="http://schemas.openxmlformats.org/officeDocument/2006/relationships">
  <rcc rId="2280" sId="1" odxf="1" dxf="1" numFmtId="4">
    <oc r="E24">
      <v>-3041.8040000000001</v>
    </oc>
    <nc r="E24">
      <f>SUM(D24-C24)</f>
    </nc>
    <odxf>
      <alignment horizontal="general" wrapText="0" readingOrder="0"/>
    </odxf>
    <ndxf>
      <alignment horizontal="right" wrapText="1" readingOrder="0"/>
    </ndxf>
  </rcc>
  <rcc rId="2281" sId="1" odxf="1" dxf="1" numFmtId="4">
    <oc r="E23">
      <v>5063.99</v>
    </oc>
    <nc r="E23">
      <f>SUM(D23-C23)</f>
    </nc>
    <odxf>
      <alignment horizontal="general" wrapText="0" readingOrder="0"/>
    </odxf>
    <ndxf>
      <alignment horizontal="right" wrapText="1" readingOrder="0"/>
    </ndxf>
  </rcc>
  <rcc rId="2282" sId="1" odxf="1" dxf="1" numFmtId="4">
    <oc r="E22">
      <v>5063.99</v>
    </oc>
    <nc r="E22">
      <f>SUM(D22-C22)</f>
    </nc>
    <odxf>
      <alignment horizontal="general" wrapText="0" readingOrder="0"/>
    </odxf>
    <ndxf>
      <alignment horizontal="right" wrapText="1" readingOrder="0"/>
    </ndxf>
  </rcc>
  <rcc rId="2283" sId="1" odxf="1" dxf="1" numFmtId="4">
    <oc r="E21">
      <v>1657.7850000000001</v>
    </oc>
    <nc r="E21">
      <f>SUM(D21-C21)</f>
    </nc>
    <odxf>
      <alignment horizontal="general" wrapText="0" readingOrder="0"/>
    </odxf>
    <ndxf>
      <alignment horizontal="right" wrapText="1" readingOrder="0"/>
    </ndxf>
  </rcc>
  <rcc rId="2284" sId="1" odxf="1" dxf="1" numFmtId="4">
    <oc r="F24">
      <v>94.4</v>
    </oc>
    <nc r="F24">
      <f>SUM(D24/C24*100)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85" sId="1" odxf="1" dxf="1" numFmtId="4">
    <oc r="F23">
      <v>115.3</v>
    </oc>
    <nc r="F23">
      <f>SUM(D23/C23*100)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86" sId="1" odxf="1" dxf="1" numFmtId="4">
    <oc r="F22">
      <v>115.3</v>
    </oc>
    <nc r="F22">
      <f>SUM(D22/C22*100)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87" sId="1" odxf="1" dxf="1" numFmtId="4">
    <oc r="F21">
      <v>117.4</v>
    </oc>
    <nc r="F21">
      <f>SUM(D21/C21*100)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92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92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c rId="2182" sId="1" odxf="1" dxf="1" numFmtId="4">
    <oc r="E60">
      <v>143.86199999999999</v>
    </oc>
    <nc r="E60">
      <f>SUM(D60-C60)</f>
    </nc>
    <odxf>
      <alignment horizontal="general" wrapText="0" readingOrder="0"/>
    </odxf>
    <ndxf>
      <alignment horizontal="right" wrapText="1" readingOrder="0"/>
    </ndxf>
  </rcc>
  <rcc rId="2183" sId="1" odxf="1" dxf="1" numFmtId="4">
    <oc r="E59">
      <v>1562.3230000000001</v>
    </oc>
    <nc r="E59">
      <f>SUM(D59-C59)</f>
    </nc>
    <odxf>
      <alignment horizontal="general" wrapText="0" readingOrder="0"/>
    </odxf>
    <ndxf>
      <alignment horizontal="right" wrapText="1" readingOrder="0"/>
    </ndxf>
  </rcc>
  <rcc rId="2184" sId="1" odxf="1" dxf="1" numFmtId="4">
    <oc r="F60">
      <v>164.2</v>
    </oc>
    <nc r="F60">
      <f>SUM(D60/C60*100)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85" sId="1" odxf="1" dxf="1" numFmtId="4">
    <oc r="F59">
      <v>122.1</v>
    </oc>
    <nc r="F59">
      <f>SUM(D59/C59*100)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931.xml><?xml version="1.0" encoding="utf-8"?>
<revisions xmlns="http://schemas.openxmlformats.org/spreadsheetml/2006/main" xmlns:r="http://schemas.openxmlformats.org/officeDocument/2006/relationships">
  <rcc rId="2147" sId="1" odxf="1" dxf="1" numFmtId="4">
    <oc r="E70">
      <v>-11.8</v>
    </oc>
    <nc r="E70">
      <f>SUM(D70-C70)</f>
    </nc>
    <odxf>
      <alignment horizontal="general" wrapText="0" readingOrder="0"/>
    </odxf>
    <ndxf>
      <alignment horizontal="right" wrapText="1" readingOrder="0"/>
    </ndxf>
  </rcc>
  <rcc rId="2148" sId="1" odxf="1" dxf="1" numFmtId="4">
    <oc r="F70">
      <v>0</v>
    </oc>
    <nc r="F70">
      <f>SUM(D70/C70*100)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9311.xml><?xml version="1.0" encoding="utf-8"?>
<revisions xmlns="http://schemas.openxmlformats.org/spreadsheetml/2006/main" xmlns:r="http://schemas.openxmlformats.org/officeDocument/2006/relationships">
  <rcc rId="2126" sId="1" odxf="1" dxf="1">
    <nc r="F79">
      <f>SUM(D79/C79*100)</f>
    </nc>
    <odxf>
      <font>
        <b val="0"/>
        <sz val="14"/>
        <name val="Times New Roman"/>
        <scheme val="none"/>
      </font>
      <numFmt numFmtId="165" formatCode="0.0"/>
      <alignment horizontal="general" wrapText="0" readingOrder="0"/>
    </odxf>
    <ndxf>
      <font>
        <b/>
        <sz val="14"/>
        <name val="Times New Roman"/>
        <scheme val="none"/>
      </font>
      <numFmt numFmtId="168" formatCode="#,##0.0"/>
      <alignment horizontal="right" wrapText="1" readingOrder="0"/>
    </ndxf>
  </rcc>
  <rfmt sheetId="1" sqref="F79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193111.xml><?xml version="1.0" encoding="utf-8"?>
<revisions xmlns="http://schemas.openxmlformats.org/spreadsheetml/2006/main" xmlns:r="http://schemas.openxmlformats.org/officeDocument/2006/relationships">
  <rfmt sheetId="1" sqref="G126">
    <dxf>
      <numFmt numFmtId="167" formatCode="#,##0.000"/>
    </dxf>
  </rfmt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759" sId="1" numFmtId="4">
    <nc r="H261">
      <v>5500</v>
    </nc>
  </rcc>
  <rfmt sheetId="1" sqref="H261" start="0" length="2147483647">
    <dxf>
      <font>
        <b val="0"/>
      </font>
    </dxf>
  </rfmt>
  <rcc rId="760" sId="1">
    <nc r="H259">
      <f>SUM(H260)</f>
    </nc>
  </rcc>
  <rcc rId="761" sId="1">
    <nc r="H260">
      <f>SUM(H261)</f>
    </nc>
  </rcc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617" sId="1" numFmtId="4">
    <oc r="C143">
      <v>1041.3869999999999</v>
    </oc>
    <nc r="C143">
      <v>1041.3879999999999</v>
    </nc>
  </rcc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433" sId="1">
    <oc r="D101">
      <f>D102+D103+D107+D111+D112+D113+D116+D117+D120+D123+D124</f>
    </oc>
    <nc r="D101">
      <f>D102+D103+D107+D111+D112+D113+D116+D117+D120+D123+D124+D125</f>
    </nc>
  </rcc>
  <rcc rId="434" sId="1">
    <oc r="H101">
      <f>H102+H103+H107+H111+H112+H113+H116+H117+H120+H123+H124</f>
    </oc>
    <nc r="H101">
      <f>H102+H103+H107+H111+H112+H113+H116+H117+H120+H123+H124+H125</f>
    </nc>
  </rcc>
</revisions>
</file>

<file path=xl/revisions/revisionLog120111.xml><?xml version="1.0" encoding="utf-8"?>
<revisions xmlns="http://schemas.openxmlformats.org/spreadsheetml/2006/main" xmlns:r="http://schemas.openxmlformats.org/officeDocument/2006/relationships">
  <rcc rId="426" sId="1">
    <oc r="D103">
      <f>SUM(D104:D106)</f>
    </oc>
    <nc r="D103">
      <f>SUM(D104:D106)</f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2000" sId="1" numFmtId="4">
    <oc r="C11">
      <v>805603.98100000003</v>
    </oc>
    <nc r="C11">
      <v>805603.98199999996</v>
    </nc>
  </rcc>
  <rcc rId="2001" sId="1" numFmtId="4">
    <oc r="C8">
      <v>1422830.7660000001</v>
    </oc>
    <nc r="C8">
      <v>1422830.767</v>
    </nc>
  </rcc>
  <rcc rId="2002" sId="1" numFmtId="4">
    <oc r="C14">
      <v>11345.285</v>
    </oc>
    <nc r="C14">
      <v>11345.284</v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10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общее!$A$6:$L$349</formula>
    <oldFormula>общее!$A$6:$L$349</oldFormula>
  </rdn>
  <rcv guid="{221AFC77-C97B-4D44-8163-7AA758A08BF9}" action="add"/>
</revisions>
</file>

<file path=xl/revisions/revisionLog12101.xml><?xml version="1.0" encoding="utf-8"?>
<revisions xmlns="http://schemas.openxmlformats.org/spreadsheetml/2006/main" xmlns:r="http://schemas.openxmlformats.org/officeDocument/2006/relationships">
  <rcc rId="535" sId="1" numFmtId="4">
    <oc r="C98">
      <v>69576.407000000007</v>
    </oc>
    <nc r="C98">
      <v>151489.76</v>
    </nc>
  </rcc>
  <rcc rId="536" sId="1" numFmtId="4">
    <oc r="G98">
      <v>591.40599999999995</v>
    </oc>
    <nc r="G98">
      <v>769.62599999999998</v>
    </nc>
  </rcc>
  <rcc rId="537" sId="1" numFmtId="4">
    <oc r="C245">
      <f>246.18+142.432+683.421</f>
    </oc>
    <nc r="C245">
      <v>1096.0319999999999</v>
    </nc>
  </rcc>
  <rcc rId="538" sId="1" numFmtId="4">
    <oc r="C250">
      <v>0</v>
    </oc>
    <nc r="C250"/>
  </rcc>
  <rcc rId="539" sId="1" numFmtId="4">
    <oc r="D250">
      <v>0</v>
    </oc>
    <nc r="D250"/>
  </rcc>
  <rcc rId="540" sId="1">
    <oc r="E250">
      <f>SUM(D250-C250)</f>
    </oc>
    <nc r="E250"/>
  </rcc>
  <rcc rId="541" sId="1">
    <oc r="F250">
      <f>SUM(D250/C250*100)</f>
    </oc>
    <nc r="F250"/>
  </rcc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463" sId="1">
    <oc r="C102">
      <f>216761.953</f>
    </oc>
    <nc r="C102">
      <f>216761.953-91.941</f>
    </nc>
  </rcc>
  <rcc rId="464" sId="1">
    <oc r="C104">
      <f>436717.071</f>
    </oc>
    <nc r="C104">
      <f>436717.071-306.659</f>
    </nc>
  </rcc>
  <rcc rId="465" sId="1">
    <oc r="C106">
      <f>12600.441</f>
    </oc>
    <nc r="C106">
      <f>12600.441-10.881</f>
    </nc>
  </rcc>
  <rcc rId="466" sId="1">
    <oc r="C114">
      <f>79317.64</f>
    </oc>
    <nc r="C114">
      <f>79317.64-66.875</f>
    </nc>
  </rcc>
  <rcc rId="467" sId="1">
    <oc r="C121">
      <f>3726.096</f>
    </oc>
    <nc r="C121">
      <f>3726.096-2443.928</f>
    </nc>
  </rcc>
  <rcc rId="468" sId="1" numFmtId="4">
    <oc r="C122">
      <v>1003.393</v>
    </oc>
    <nc r="C122">
      <v>2443.9279999999999</v>
    </nc>
  </rcc>
  <rcc rId="469" sId="1" numFmtId="4">
    <oc r="C124">
      <v>350.59100000000001</v>
    </oc>
    <nc r="C124">
      <v>476.35599999999999</v>
    </nc>
  </rcc>
</revisions>
</file>

<file path=xl/revisions/revisionLog12113.xml><?xml version="1.0" encoding="utf-8"?>
<revisions xmlns="http://schemas.openxmlformats.org/spreadsheetml/2006/main" xmlns:r="http://schemas.openxmlformats.org/officeDocument/2006/relationships">
  <rcc rId="2225" sId="1" odxf="1" dxf="1" numFmtId="4">
    <oc r="E43">
      <v>0.877</v>
    </oc>
    <nc r="E43">
      <f>SUM(D43-C43)</f>
    </nc>
    <odxf>
      <alignment horizontal="general" wrapText="0" readingOrder="0"/>
    </odxf>
    <ndxf>
      <alignment horizontal="right" wrapText="1" readingOrder="0"/>
    </ndxf>
  </rcc>
  <rcc rId="2226" sId="1">
    <oc r="F9">
      <f>SUM(D9/C9*100)</f>
    </oc>
    <nc r="F9">
      <f>SUM(D9/C9*100)</f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113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v guid="{675C859F-867B-4E3E-8283-3B2C94BFA5E5}" action="delete"/>
  <rdn rId="0" localSheetId="1" customView="1" name="Z_675C859F_867B_4E3E_8283_3B2C94BFA5E5_.wvu.FilterData" hidden="1" oldHidden="1">
    <formula>общее!$A$6:$L$337</formula>
    <oldFormula>общее!$A$6:$L$337</oldFormula>
  </rdn>
  <rcv guid="{675C859F-867B-4E3E-8283-3B2C94BFA5E5}" action="add"/>
</revisions>
</file>

<file path=xl/revisions/revisionLog1213.xml><?xml version="1.0" encoding="utf-8"?>
<revisions xmlns="http://schemas.openxmlformats.org/spreadsheetml/2006/main" xmlns:r="http://schemas.openxmlformats.org/officeDocument/2006/relationships">
  <rcc rId="2487" sId="1">
    <oc r="J68">
      <f>SUM(H68/G68*100)</f>
    </oc>
    <nc r="J68" t="inlineStr">
      <is>
        <t>в 3,8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13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13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общее!$A$6:$L$349</formula>
    <oldFormula>общее!$A$6:$L$349</oldFormula>
  </rdn>
  <rcv guid="{221AFC77-C97B-4D44-8163-7AA758A08BF9}" action="add"/>
</revisions>
</file>

<file path=xl/revisions/revisionLog1214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15.xml><?xml version="1.0" encoding="utf-8"?>
<revisions xmlns="http://schemas.openxmlformats.org/spreadsheetml/2006/main" xmlns:r="http://schemas.openxmlformats.org/officeDocument/2006/relationships">
  <rfmt sheetId="1" sqref="B46">
    <dxf>
      <fill>
        <patternFill patternType="none">
          <bgColor auto="1"/>
        </patternFill>
      </fill>
    </dxf>
  </rfmt>
  <rfmt sheetId="1" sqref="G47">
    <dxf>
      <fill>
        <patternFill patternType="none">
          <bgColor auto="1"/>
        </patternFill>
      </fill>
    </dxf>
  </rfmt>
  <rcc rId="2462" sId="1">
    <oc r="F67">
      <f>SUM(D67/C67*100)</f>
    </oc>
    <nc r="F67" t="inlineStr">
      <is>
        <t>в 2,0 р.б.</t>
      </is>
    </nc>
  </rcc>
  <rcc rId="2463" sId="1" xfDxf="1" dxf="1">
    <oc r="F68">
      <f>SUM(D68/C68*100)</f>
    </oc>
    <nc r="F68" t="inlineStr">
      <is>
        <t>в 2,0 р.б.</t>
      </is>
    </nc>
    <ndxf>
      <font>
        <sz val="14"/>
        <color rgb="FFFF0000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67">
    <dxf>
      <fill>
        <patternFill patternType="none">
          <bgColor auto="1"/>
        </patternFill>
      </fill>
    </dxf>
  </rfmt>
  <rfmt sheetId="1" sqref="F67:F68" start="0" length="2147483647">
    <dxf>
      <font>
        <color auto="1"/>
      </font>
    </dxf>
  </rfmt>
  <rfmt sheetId="1" sqref="F70" start="0" length="2147483647">
    <dxf>
      <font>
        <color auto="1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rc rId="4647" sId="1" ref="K1:K1048576" action="deleteCol">
    <undo index="1" exp="ref" v="1" dr="K286" r="M286" sId="1"/>
    <undo index="1" exp="ref" v="1" dr="K285" r="M285" sId="1"/>
    <undo index="1" exp="ref" v="1" dr="K284" r="M284" sId="1"/>
    <undo index="1" exp="ref" v="1" dr="K283" r="M283" sId="1"/>
    <undo index="1" exp="ref" v="1" dr="K282" r="M282" sId="1"/>
    <undo index="1" exp="ref" v="1" dr="K281" r="M281" sId="1"/>
    <undo index="1" exp="ref" v="1" dr="K280" r="M280" sId="1"/>
    <undo index="1" exp="ref" v="1" dr="K279" r="M279" sId="1"/>
    <undo index="1" exp="ref" v="1" dr="K278" r="M278" sId="1"/>
    <undo index="1" exp="ref" v="1" dr="K277" r="M277" sId="1"/>
    <undo index="1" exp="ref" v="1" dr="K276" r="M276" sId="1"/>
    <undo index="1" exp="ref" v="1" dr="K275" r="M275" sId="1"/>
    <undo index="1" exp="ref" v="1" dr="K274" r="M274" sId="1"/>
    <undo index="1" exp="ref" v="1" dr="K273" r="M273" sId="1"/>
    <undo index="1" exp="ref" v="1" dr="K272" r="M272" sId="1"/>
    <undo index="1" exp="ref" v="1" dr="K271" r="M271" sId="1"/>
    <undo index="1" exp="ref" v="1" dr="K270" r="M270" sId="1"/>
    <undo index="1" exp="ref" v="1" dr="K269" r="M269" sId="1"/>
    <undo index="1" exp="ref" v="1" dr="K268" r="M268" sId="1"/>
    <undo index="1" exp="ref" v="1" dr="K267" r="M267" sId="1"/>
    <undo index="1" exp="ref" v="1" dr="K266" r="M266" sId="1"/>
    <undo index="1" exp="ref" v="1" dr="K265" r="M265" sId="1"/>
    <undo index="1" exp="ref" v="1" dr="K264" r="M264" sId="1"/>
    <undo index="1" exp="ref" v="1" dr="K263" r="M263" sId="1"/>
    <undo index="1" exp="ref" v="1" dr="K262" r="M262" sId="1"/>
    <undo index="1" exp="ref" v="1" dr="K261" r="M261" sId="1"/>
    <undo index="1" exp="ref" v="1" dr="K260" r="M260" sId="1"/>
    <undo index="1" exp="ref" v="1" dr="K259" r="M259" sId="1"/>
    <undo index="1" exp="ref" v="1" dr="K258" r="M258" sId="1"/>
    <undo index="1" exp="ref" v="1" dr="K257" r="M257" sId="1"/>
    <undo index="1" exp="ref" v="1" dr="K256" r="M256" sId="1"/>
    <undo index="1" exp="ref" v="1" dr="K255" r="M255" sId="1"/>
    <undo index="1" exp="ref" v="1" dr="K254" r="M254" sId="1"/>
    <undo index="1" exp="ref" v="1" dr="K253" r="M253" sId="1"/>
    <undo index="1" exp="ref" v="1" dr="K252" r="M252" sId="1"/>
    <undo index="1" exp="ref" v="1" dr="K251" r="M251" sId="1"/>
    <undo index="1" exp="ref" v="1" dr="K250" r="M250" sId="1"/>
    <undo index="1" exp="ref" v="1" dr="K249" r="M249" sId="1"/>
    <undo index="1" exp="ref" v="1" dr="K248" r="M248" sId="1"/>
    <undo index="1" exp="ref" v="1" dr="K247" r="M247" sId="1"/>
    <undo index="1" exp="ref" v="1" dr="K246" r="M246" sId="1"/>
    <undo index="1" exp="ref" v="1" dr="K245" r="M245" sId="1"/>
    <undo index="1" exp="ref" v="1" dr="K244" r="M244" sId="1"/>
    <undo index="1" exp="ref" v="1" dr="K243" r="M243" sId="1"/>
    <undo index="1" exp="ref" v="1" dr="K242" r="M242" sId="1"/>
    <undo index="1" exp="ref" v="1" dr="K241" r="M241" sId="1"/>
    <undo index="1" exp="ref" v="1" dr="K240" r="M240" sId="1"/>
    <undo index="1" exp="ref" v="1" dr="K239" r="M239" sId="1"/>
    <undo index="1" exp="ref" v="1" dr="K238" r="M238" sId="1"/>
    <undo index="1" exp="ref" v="1" dr="K237" r="M237" sId="1"/>
    <undo index="1" exp="ref" v="1" dr="K236" r="M236" sId="1"/>
    <undo index="1" exp="ref" v="1" dr="K235" r="M235" sId="1"/>
    <undo index="1" exp="ref" v="1" dr="K234" r="M234" sId="1"/>
    <undo index="1" exp="ref" v="1" dr="K233" r="M233" sId="1"/>
    <undo index="1" exp="ref" v="1" dr="K232" r="M232" sId="1"/>
    <undo index="1" exp="ref" v="1" dr="K231" r="M231" sId="1"/>
    <undo index="1" exp="ref" v="1" dr="K230" r="M230" sId="1"/>
    <undo index="1" exp="ref" v="1" dr="K229" r="M229" sId="1"/>
    <undo index="1" exp="ref" v="1" dr="K228" r="M228" sId="1"/>
    <undo index="1" exp="ref" v="1" dr="K227" r="M227" sId="1"/>
    <undo index="1" exp="ref" v="1" dr="K226" r="M226" sId="1"/>
    <undo index="1" exp="ref" v="1" dr="K225" r="M225" sId="1"/>
    <undo index="1" exp="ref" v="1" dr="K224" r="M224" sId="1"/>
    <undo index="1" exp="ref" v="1" dr="K223" r="M223" sId="1"/>
    <undo index="1" exp="ref" v="1" dr="K222" r="M222" sId="1"/>
    <undo index="1" exp="ref" v="1" dr="K221" r="M221" sId="1"/>
    <undo index="1" exp="ref" v="1" dr="K220" r="M220" sId="1"/>
    <undo index="1" exp="ref" v="1" dr="K219" r="M219" sId="1"/>
    <undo index="1" exp="ref" v="1" dr="K218" r="M218" sId="1"/>
    <undo index="1" exp="ref" v="1" dr="K217" r="M217" sId="1"/>
    <undo index="1" exp="ref" v="1" dr="K216" r="M216" sId="1"/>
    <undo index="1" exp="ref" v="1" dr="K215" r="M215" sId="1"/>
    <undo index="1" exp="ref" v="1" dr="K214" r="M214" sId="1"/>
    <undo index="1" exp="ref" v="1" dr="K213" r="M213" sId="1"/>
    <undo index="1" exp="ref" v="1" dr="K212" r="M212" sId="1"/>
    <undo index="1" exp="ref" v="1" dr="K211" r="M211" sId="1"/>
    <undo index="1" exp="ref" v="1" dr="K210" r="M210" sId="1"/>
    <undo index="1" exp="ref" v="1" dr="K209" r="M209" sId="1"/>
    <undo index="1" exp="ref" v="1" dr="K208" r="M208" sId="1"/>
    <undo index="1" exp="ref" v="1" dr="K207" r="M207" sId="1"/>
    <undo index="1" exp="ref" v="1" dr="K206" r="M206" sId="1"/>
    <undo index="1" exp="ref" v="1" dr="K205" r="M205" sId="1"/>
    <undo index="1" exp="ref" v="1" dr="K204" r="M204" sId="1"/>
    <undo index="1" exp="ref" v="1" dr="K203" r="M203" sId="1"/>
    <undo index="1" exp="ref" v="1" dr="K202" r="M202" sId="1"/>
    <undo index="1" exp="ref" v="1" dr="K201" r="M201" sId="1"/>
    <undo index="1" exp="ref" v="1" dr="K200" r="M200" sId="1"/>
    <undo index="1" exp="ref" v="1" dr="K199" r="M199" sId="1"/>
    <undo index="1" exp="ref" v="1" dr="K198" r="M198" sId="1"/>
    <undo index="1" exp="ref" v="1" dr="K197" r="M197" sId="1"/>
    <undo index="1" exp="ref" v="1" dr="K196" r="M196" sId="1"/>
    <undo index="1" exp="ref" v="1" dr="K195" r="M195" sId="1"/>
    <undo index="1" exp="ref" v="1" dr="K194" r="M194" sId="1"/>
    <undo index="1" exp="ref" v="1" dr="K193" r="M193" sId="1"/>
    <undo index="1" exp="ref" v="1" dr="K192" r="M192" sId="1"/>
    <undo index="1" exp="ref" v="1" dr="K191" r="M191" sId="1"/>
    <undo index="1" exp="ref" v="1" dr="K190" r="M190" sId="1"/>
    <undo index="1" exp="ref" v="1" dr="K189" r="M189" sId="1"/>
    <undo index="1" exp="ref" v="1" dr="K188" r="M188" sId="1"/>
    <undo index="1" exp="ref" v="1" dr="K187" r="M187" sId="1"/>
    <undo index="1" exp="ref" v="1" dr="K186" r="M186" sId="1"/>
    <undo index="1" exp="ref" v="1" dr="K185" r="M185" sId="1"/>
    <undo index="1" exp="ref" v="1" dr="K184" r="M184" sId="1"/>
    <undo index="1" exp="ref" v="1" dr="K183" r="M183" sId="1"/>
    <undo index="1" exp="ref" v="1" dr="K182" r="M182" sId="1"/>
    <undo index="1" exp="ref" v="1" dr="K181" r="M181" sId="1"/>
    <undo index="1" exp="ref" v="1" dr="K180" r="M180" sId="1"/>
    <undo index="1" exp="ref" v="1" dr="K179" r="M179" sId="1"/>
    <undo index="1" exp="ref" v="1" dr="K178" r="M178" sId="1"/>
    <undo index="1" exp="ref" v="1" dr="K177" r="M177" sId="1"/>
    <undo index="1" exp="ref" v="1" dr="K176" r="M176" sId="1"/>
    <undo index="1" exp="ref" v="1" dr="K175" r="M175" sId="1"/>
    <undo index="1" exp="ref" v="1" dr="K174" r="M174" sId="1"/>
    <undo index="1" exp="ref" v="1" dr="K173" r="M173" sId="1"/>
    <undo index="1" exp="ref" v="1" dr="K172" r="M172" sId="1"/>
    <undo index="1" exp="ref" v="1" dr="K171" r="M171" sId="1"/>
    <undo index="1" exp="ref" v="1" dr="K170" r="M170" sId="1"/>
    <undo index="1" exp="ref" v="1" dr="K169" r="M169" sId="1"/>
    <undo index="1" exp="ref" v="1" dr="K168" r="M168" sId="1"/>
    <undo index="1" exp="ref" v="1" dr="K167" r="M167" sId="1"/>
    <undo index="1" exp="ref" v="1" dr="K166" r="M166" sId="1"/>
    <undo index="1" exp="ref" v="1" dr="K165" r="M165" sId="1"/>
    <undo index="1" exp="ref" v="1" dr="K164" r="M164" sId="1"/>
    <undo index="1" exp="ref" v="1" dr="K163" r="M163" sId="1"/>
    <undo index="1" exp="ref" v="1" dr="K162" r="M162" sId="1"/>
    <undo index="1" exp="ref" v="1" dr="K161" r="M161" sId="1"/>
    <undo index="1" exp="ref" v="1" dr="K160" r="M160" sId="1"/>
    <undo index="1" exp="ref" v="1" dr="K159" r="M159" sId="1"/>
    <undo index="1" exp="ref" v="1" dr="K158" r="M158" sId="1"/>
    <undo index="1" exp="ref" v="1" dr="K157" r="M157" sId="1"/>
    <undo index="1" exp="ref" v="1" dr="K156" r="M156" sId="1"/>
    <undo index="1" exp="ref" v="1" dr="K155" r="M155" sId="1"/>
    <undo index="1" exp="ref" v="1" dr="K154" r="M154" sId="1"/>
    <undo index="1" exp="ref" v="1" dr="K153" r="M153" sId="1"/>
    <undo index="1" exp="ref" v="1" dr="K152" r="M152" sId="1"/>
    <undo index="1" exp="ref" v="1" dr="K151" r="M151" sId="1"/>
    <undo index="1" exp="ref" v="1" dr="K150" r="M150" sId="1"/>
    <undo index="1" exp="ref" v="1" dr="K149" r="M149" sId="1"/>
    <undo index="1" exp="ref" v="1" dr="K148" r="M148" sId="1"/>
    <undo index="1" exp="ref" v="1" dr="K147" r="M147" sId="1"/>
    <undo index="1" exp="ref" v="1" dr="K146" r="M146" sId="1"/>
    <undo index="1" exp="ref" v="1" dr="K145" r="M145" sId="1"/>
    <undo index="1" exp="ref" v="1" dr="K144" r="M144" sId="1"/>
    <undo index="1" exp="ref" v="1" dr="K143" r="M143" sId="1"/>
    <undo index="1" exp="ref" v="1" dr="K142" r="M142" sId="1"/>
    <undo index="1" exp="ref" v="1" dr="K141" r="M141" sId="1"/>
    <undo index="1" exp="ref" v="1" dr="K140" r="M140" sId="1"/>
    <undo index="1" exp="ref" v="1" dr="K139" r="M139" sId="1"/>
    <undo index="1" exp="ref" v="1" dr="K138" r="M138" sId="1"/>
    <undo index="1" exp="ref" v="1" dr="K137" r="M137" sId="1"/>
    <undo index="1" exp="ref" v="1" dr="K136" r="M136" sId="1"/>
    <undo index="1" exp="ref" v="1" dr="K135" r="M135" sId="1"/>
    <undo index="1" exp="ref" v="1" dr="K134" r="M134" sId="1"/>
    <undo index="1" exp="ref" v="1" dr="K133" r="M133" sId="1"/>
    <undo index="1" exp="ref" v="1" dr="K132" r="M132" sId="1"/>
    <undo index="1" exp="ref" v="1" dr="K131" r="M131" sId="1"/>
    <undo index="1" exp="ref" v="1" dr="K130" r="M130" sId="1"/>
    <undo index="1" exp="ref" v="1" dr="K129" r="M129" sId="1"/>
    <undo index="1" exp="ref" v="1" dr="K128" r="M128" sId="1"/>
    <undo index="1" exp="ref" v="1" dr="K127" r="M127" sId="1"/>
    <undo index="1" exp="ref" v="1" dr="K126" r="M126" sId="1"/>
    <undo index="1" exp="ref" v="1" dr="K125" r="M125" sId="1"/>
    <undo index="1" exp="ref" v="1" dr="K124" r="M124" sId="1"/>
    <undo index="1" exp="ref" v="1" dr="K123" r="M123" sId="1"/>
    <undo index="1" exp="ref" v="1" dr="K122" r="M122" sId="1"/>
    <undo index="1" exp="ref" v="1" dr="K121" r="M121" sId="1"/>
    <undo index="1" exp="ref" v="1" dr="K120" r="M120" sId="1"/>
    <undo index="1" exp="ref" v="1" dr="K119" r="M119" sId="1"/>
    <undo index="1" exp="ref" v="1" dr="K118" r="M118" sId="1"/>
    <undo index="1" exp="ref" v="1" dr="K117" r="M117" sId="1"/>
    <undo index="1" exp="ref" v="1" dr="K116" r="M116" sId="1"/>
    <undo index="1" exp="ref" v="1" dr="K115" r="M115" sId="1"/>
    <undo index="1" exp="ref" v="1" dr="K114" r="M114" sId="1"/>
    <undo index="1" exp="ref" v="1" dr="K113" r="M113" sId="1"/>
    <undo index="1" exp="ref" v="1" dr="K112" r="M112" sId="1"/>
    <undo index="1" exp="ref" v="1" dr="K111" r="M111" sId="1"/>
    <undo index="1" exp="ref" v="1" dr="K110" r="M110" sId="1"/>
    <undo index="1" exp="ref" v="1" dr="K109" r="M109" sId="1"/>
    <undo index="1" exp="ref" v="1" dr="K108" r="M108" sId="1"/>
    <undo index="1" exp="ref" v="1" dr="K107" r="M107" sId="1"/>
    <undo index="1" exp="ref" v="1" dr="K106" r="M106" sId="1"/>
    <undo index="1" exp="ref" v="1" dr="K105" r="M105" sId="1"/>
    <undo index="1" exp="ref" v="1" dr="K104" r="M104" sId="1"/>
    <undo index="1" exp="ref" v="1" dr="K103" r="M103" sId="1"/>
    <undo index="1" exp="ref" v="1" dr="K102" r="M102" sId="1"/>
    <undo index="1" exp="ref" v="1" dr="K101" r="M101" sId="1"/>
    <undo index="1" exp="ref" v="1" dr="K100" r="M100" sId="1"/>
    <undo index="1" exp="ref" v="1" dr="K99" r="M99" sId="1"/>
    <undo index="1" exp="ref" v="1" dr="K98" r="M98" sId="1"/>
    <undo index="1" exp="ref" v="1" dr="K97" r="M97" sId="1"/>
    <undo index="1" exp="ref" v="1" dr="K96" r="M96" sId="1"/>
    <undo index="1" exp="ref" v="1" dr="K95" r="M95" sId="1"/>
    <undo index="1" exp="ref" v="1" dr="K94" r="M94" sId="1"/>
    <undo index="1" exp="ref" v="1" dr="K93" r="M93" sId="1"/>
    <undo index="1" exp="ref" v="1" dr="K92" r="M92" sId="1"/>
    <undo index="1" exp="ref" v="1" dr="K91" r="M91" sId="1"/>
    <undo index="1" exp="ref" v="1" dr="K90" r="M90" sId="1"/>
    <undo index="1" exp="ref" v="1" dr="K89" r="M89" sId="1"/>
    <undo index="1" exp="ref" v="1" dr="K88" r="M88" sId="1"/>
    <undo index="1" exp="ref" v="1" dr="K87" r="M87" sId="1"/>
    <undo index="1" exp="ref" v="1" dr="K86" r="M86" sId="1"/>
    <undo index="1" exp="ref" v="1" dr="K85" r="M85" sId="1"/>
    <undo index="1" exp="ref" v="1" dr="K84" r="M84" sId="1"/>
    <undo index="1" exp="ref" v="1" dr="K83" r="M83" sId="1"/>
    <undo index="1" exp="ref" v="1" dr="K82" r="M82" sId="1"/>
    <undo index="1" exp="ref" v="1" dr="K81" r="M81" sId="1"/>
    <undo index="1" exp="ref" v="1" dr="K80" r="M80" sId="1"/>
    <undo index="1" exp="ref" v="1" dr="K79" r="M79" sId="1"/>
    <undo index="1" exp="ref" v="1" dr="K78" r="M78" sId="1"/>
    <undo index="1" exp="ref" v="1" dr="K77" r="M77" sId="1"/>
    <undo index="1" exp="ref" v="1" dr="K76" r="M76" sId="1"/>
    <undo index="1" exp="ref" v="1" dr="K75" r="M75" sId="1"/>
    <undo index="1" exp="ref" v="1" dr="K74" r="M74" sId="1"/>
    <undo index="1" exp="ref" v="1" dr="K73" r="M73" sId="1"/>
    <undo index="1" exp="ref" v="1" dr="K72" r="M72" sId="1"/>
    <undo index="1" exp="ref" v="1" dr="K71" r="M71" sId="1"/>
    <undo index="1" exp="ref" v="1" dr="K70" r="M70" sId="1"/>
    <undo index="1" exp="ref" v="1" dr="K69" r="M69" sId="1"/>
    <undo index="1" exp="ref" v="1" dr="K68" r="M68" sId="1"/>
    <undo index="1" exp="ref" v="1" dr="K67" r="M67" sId="1"/>
    <undo index="1" exp="ref" v="1" dr="K66" r="M66" sId="1"/>
    <undo index="1" exp="ref" v="1" dr="K65" r="M65" sId="1"/>
    <undo index="1" exp="ref" v="1" dr="K64" r="M64" sId="1"/>
    <undo index="1" exp="ref" v="1" dr="K63" r="M63" sId="1"/>
    <undo index="1" exp="ref" v="1" dr="K62" r="M62" sId="1"/>
    <undo index="1" exp="ref" v="1" dr="K61" r="M61" sId="1"/>
    <undo index="1" exp="ref" v="1" dr="K60" r="M60" sId="1"/>
    <undo index="1" exp="ref" v="1" dr="K59" r="M59" sId="1"/>
    <undo index="1" exp="ref" v="1" dr="K58" r="M58" sId="1"/>
    <undo index="1" exp="ref" v="1" dr="K57" r="M57" sId="1"/>
    <undo index="1" exp="ref" v="1" dr="K56" r="M56" sId="1"/>
    <undo index="1" exp="ref" v="1" dr="K55" r="M55" sId="1"/>
    <undo index="1" exp="ref" v="1" dr="K54" r="M54" sId="1"/>
    <undo index="1" exp="ref" v="1" dr="K53" r="M53" sId="1"/>
    <undo index="1" exp="ref" v="1" dr="K52" r="M52" sId="1"/>
    <undo index="1" exp="ref" v="1" dr="K51" r="M51" sId="1"/>
    <undo index="1" exp="ref" v="1" dr="K50" r="M50" sId="1"/>
    <undo index="1" exp="ref" v="1" dr="K49" r="M49" sId="1"/>
    <undo index="1" exp="ref" v="1" dr="K48" r="M48" sId="1"/>
    <undo index="1" exp="ref" v="1" dr="K47" r="M47" sId="1"/>
    <undo index="1" exp="ref" v="1" dr="K46" r="M46" sId="1"/>
    <undo index="1" exp="ref" v="1" dr="K45" r="M45" sId="1"/>
    <undo index="1" exp="ref" v="1" dr="K44" r="M44" sId="1"/>
    <undo index="1" exp="ref" v="1" dr="K43" r="M43" sId="1"/>
    <undo index="1" exp="ref" v="1" dr="K42" r="M42" sId="1"/>
    <undo index="1" exp="ref" v="1" dr="K41" r="M41" sId="1"/>
    <undo index="1" exp="ref" v="1" dr="K40" r="M40" sId="1"/>
    <undo index="1" exp="ref" v="1" dr="K39" r="M39" sId="1"/>
    <undo index="1" exp="ref" v="1" dr="K38" r="M38" sId="1"/>
    <undo index="1" exp="ref" v="1" dr="K37" r="M37" sId="1"/>
    <undo index="1" exp="ref" v="1" dr="K36" r="M36" sId="1"/>
    <undo index="1" exp="ref" v="1" dr="K35" r="M35" sId="1"/>
    <undo index="1" exp="ref" v="1" dr="K34" r="M34" sId="1"/>
    <undo index="1" exp="ref" v="1" dr="K33" r="M33" sId="1"/>
    <undo index="1" exp="ref" v="1" dr="K32" r="M32" sId="1"/>
    <undo index="1" exp="ref" v="1" dr="K31" r="M31" sId="1"/>
    <undo index="1" exp="ref" v="1" dr="K30" r="M30" sId="1"/>
    <undo index="1" exp="ref" v="1" dr="K29" r="M29" sId="1"/>
    <undo index="1" exp="ref" v="1" dr="K28" r="M28" sId="1"/>
    <undo index="1" exp="ref" v="1" dr="K27" r="M27" sId="1"/>
    <undo index="1" exp="ref" v="1" dr="K26" r="M26" sId="1"/>
    <undo index="1" exp="ref" v="1" dr="K25" r="M25" sId="1"/>
    <undo index="1" exp="ref" v="1" dr="K24" r="M24" sId="1"/>
    <undo index="1" exp="ref" v="1" dr="K23" r="M23" sId="1"/>
    <undo index="1" exp="ref" v="1" dr="K22" r="M22" sId="1"/>
    <undo index="1" exp="ref" v="1" dr="K21" r="M21" sId="1"/>
    <undo index="1" exp="ref" v="1" dr="K20" r="M20" sId="1"/>
    <undo index="1" exp="ref" v="1" dr="K19" r="M19" sId="1"/>
    <undo index="1" exp="ref" v="1" dr="K18" r="M18" sId="1"/>
    <undo index="1" exp="ref" v="1" dr="K17" r="M17" sId="1"/>
    <undo index="1" exp="ref" v="1" dr="K16" r="M16" sId="1"/>
    <undo index="1" exp="ref" v="1" dr="K15" r="M15" sId="1"/>
    <undo index="1" exp="ref" v="1" dr="K14" r="M14" sId="1"/>
    <undo index="1" exp="ref" v="1" dr="K13" r="M13" sId="1"/>
    <undo index="1" exp="ref" v="1" dr="K12" r="M12" sId="1"/>
    <undo index="1" exp="ref" v="1" dr="K11" r="M11" sId="1"/>
    <undo index="1" exp="ref" v="1" dr="K10" r="M10" sId="1"/>
    <undo index="1" exp="ref" v="1" dr="K9" r="M9" sId="1"/>
    <undo index="1" exp="ref" v="1" dr="K8" r="M8" sId="1"/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4"/>
          <color indexed="8"/>
          <name val="Times New Roman"/>
          <scheme val="none"/>
        </font>
        <numFmt numFmtId="167" formatCode="#,##0.000"/>
        <alignment horizontal="center" vertical="center" wrapText="1" readingOrder="0"/>
      </dxf>
    </rfmt>
    <rfmt sheetId="1" sqref="K6" start="0" length="0">
      <dxf>
        <font>
          <sz val="12"/>
        </font>
      </dxf>
    </rfmt>
    <rcc rId="0" sId="1" dxf="1">
      <nc r="K8">
        <f>D8/C8*100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D9/C9*100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D10/C10*100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D11/C11*100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D12/C12*100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D13/C13*100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D14/C14*100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D15/C15*100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D16/C16*100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D17/C17*100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D18/C18*100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">
        <f>D19/C19*100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">
        <f>D20/C20*100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D21/C21*100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D22/C22*100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">
        <f>D23/C23*100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">
        <f>D24/C24*100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">
        <f>D25/C25*100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">
        <f>D26/C26*100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">
        <f>D27/C27*100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">
        <f>D28/C28*100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">
        <f>D29/C29*100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0">
        <f>D30/C30*100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">
        <f>D31/C31*100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2">
        <f>D32/C32*100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3">
        <f>D33/C33*100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4">
        <f>D34/C34*100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5">
        <f>D35/C35*100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">
        <f>D36/C36*100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7">
        <f>D37/C37*100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8">
        <f>D38/C38*100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">
        <f>D39/C39*100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0">
        <f>D40/C40*100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D41/C41*100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D42/C42*100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3">
        <f>D43/C43*100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4">
        <f>D44/C44*100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5">
        <f>D45/C45*100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6">
        <f>D46/C46*100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7">
        <f>D47/C47*100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8">
        <f>D48/C48*100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9">
        <f>D49/C49*100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0">
        <f>D50/C50*100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1">
        <f>D51/C51*100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">
        <f>D52/C52*100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">
        <f>D53/C53*100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">
        <f>D54/C54*100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5">
        <f>D55/C55*100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6">
        <f>D56/C56*100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7">
        <f>D57/C57*100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8">
        <f>D58/C58*100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9">
        <f>D59/C59*100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">
        <f>D60/C60*100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D61/C61*100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D62/C62*100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3">
        <f>D63/C63*100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4">
        <f>D64/C64*100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5">
        <f>D65/C65*100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6">
        <f>D66/C66*100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7">
        <f>D67/C67*100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D68/C68*100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D69/C69*100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0">
        <f>D70/C70*100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1">
        <f>D71/C71*100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2">
        <f>D72/C72*100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3">
        <f>D73/C73*100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4">
        <f>D74/C74*100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5">
        <f>D75/C75*100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6">
        <f>D76/C76*100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7">
        <f>D77/C77*100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8">
        <f>D78/C78*100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9">
        <f>D79/C79*100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0">
        <f>D80/C80*100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1">
        <f>D81/C81*100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2">
        <f>D82/C82*100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3">
        <f>D83/C83*100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4">
        <f>D84/C84*100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5">
        <f>D85/C85*100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6">
        <f>D86/C86*100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7">
        <f>D87/C87*100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8">
        <f>D88/C88*100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D89/C89*100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0">
        <f>D90/C90*100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D91/C91*100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2">
        <f>D92/C92*100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3">
        <f>D93/C93*100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4">
        <f>D94/C94*100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">
        <f>D95/C95*100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6">
        <f>D96/C96*100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7">
        <f>D97/C97*100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8">
        <f>D98/C98*100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9">
        <f>D99/C99*100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0">
        <f>D100/C100*100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1">
        <f>D101/C101*100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2">
        <f>D102/C102*100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3">
        <f>D103/C103*100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4">
        <f>D104/C104*100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5">
        <f>D105/C105*100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6">
        <f>D106/C106*100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7">
        <f>D107/C107*100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8">
        <f>D108/C108*100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9">
        <f>D109/C109*100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0">
        <f>D110/C110*100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">
        <f>D111/C111*100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2">
        <f>D112/C112*100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3">
        <f>D113/C113*100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4">
        <f>D114/C114*100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5">
        <f>D115/C115*100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6">
        <f>D116/C116*100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7">
        <f>D117/C117*100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">
        <f>D118/C118*100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9">
        <f>D119/C119*100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0">
        <f>D120/C120*100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1">
        <f>D121/C121*100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">
        <f>D122/C122*100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3">
        <f>D123/C123*100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4">
        <f>D124/C124*100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5">
        <f>D125/C125*100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6">
        <f>D126/C126*100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">
        <f>D127/C127*100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8">
        <f>D128/C128*100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9">
        <f>D129/C129*100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0">
        <f>D130/C130*100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1">
        <f>D131/C131*100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2">
        <f>D132/C132*100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">
        <f>D133/C133*100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4">
        <f>D134/C134*100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5">
        <f>D135/C135*100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6">
        <f>D136/C136*100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">
        <f>D137/C137*100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8">
        <f>D138/C138*100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9">
        <f>D139/C139*100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0">
        <f>D140/C140*100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">
        <f>D141/C141*100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2">
        <f>D142/C142*100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3">
        <f>D143/C143*100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4">
        <f>D144/C144*100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5">
        <f>D145/C145*100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6">
        <f>D146/C146*100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7">
        <f>D147/C147*100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8">
        <f>D148/C148*100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9">
        <f>D149/C149*100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0">
        <f>D150/C150*100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1">
        <f>D151/C151*100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">
        <f>D152/C152*100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">
        <f>D153/C153*100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4">
        <f>D154/C154*100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">
        <f>D155/C155*100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6">
        <f>D156/C156*100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7">
        <f>D157/C157*100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8">
        <f>D158/C158*100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9">
        <f>D159/C159*100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">
        <f>D160/C160*100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1">
        <f>D161/C161*100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2">
        <f>D162/C162*100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">
        <f>D163/C163*100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4">
        <f>D164/C164*100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5">
        <f>D165/C165*100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6">
        <f>D166/C166*100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">
        <f>D167/C167*100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8">
        <f>D168/C168*100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9">
        <f>D169/C169*100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0">
        <f>D170/C170*100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1">
        <f>D171/C171*100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2">
        <f>D172/C172*100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3">
        <f>D173/C173*100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4">
        <f>D174/C174*100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5">
        <f>D175/C175*100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6">
        <f>D176/C176*100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7">
        <f>D177/C177*100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8">
        <f>D178/C178*100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9">
        <f>D179/C179*100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0">
        <f>D180/C180*100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1">
        <f>D181/C181*100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2">
        <f>D182/C182*100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3">
        <f>D183/C183*100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D184/C184*100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5">
        <f>D185/C185*100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6">
        <f>D186/C186*100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7">
        <f>D187/C187*100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8">
        <f>D188/C188*100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9">
        <f>D189/C189*100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0">
        <f>D190/C190*100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1">
        <f>D191/C191*100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">
        <f>D192/C192*100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3">
        <f>D193/C193*100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4">
        <f>D194/C194*100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5">
        <f>D195/C195*100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>
        <f>D196/C196*100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7">
        <f>D197/C197*100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8">
        <f>D198/C198*100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9">
        <f>D199/C199*100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0">
        <f>D200/C200*100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1">
        <f>D201/C201*100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2">
        <f>D202/C202*100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3">
        <f>D203/C203*100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4">
        <f>D204/C204*100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5">
        <f>D205/C205*100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6">
        <f>D206/C206*100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7">
        <f>D207/C207*100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8">
        <f>D208/C208*100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9">
        <f>D209/C209*100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0">
        <f>D210/C210*100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1">
        <f>D211/C211*100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2">
        <f>D212/C212*100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3">
        <f>D213/C213*100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4">
        <f>D214/C214*100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5">
        <f>D215/C215*100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6">
        <f>D216/C216*100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7">
        <f>D217/C217*100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8">
        <f>D218/C218*100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9">
        <f>D219/C219*100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0">
        <f>D220/C220*100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1">
        <f>D221/C221*100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2">
        <f>D222/C222*100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">
        <f>D223/C223*100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4">
        <f>D224/C224*100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5">
        <f>D225/C225*100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6">
        <f>D226/C226*100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7">
        <f>D227/C227*100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8">
        <f>D228/C228*100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9">
        <f>D229/C229*100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0">
        <f>D230/C230*100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1">
        <f>D231/C231*100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2">
        <f>D232/C232*100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3">
        <f>D233/C233*100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4">
        <f>D234/C234*100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5">
        <f>D235/C235*100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6">
        <f>D236/C236*100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7">
        <f>D237/C237*100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8">
        <f>D238/C238*100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9">
        <f>D239/C239*100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0">
        <f>D240/C240*100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1">
        <f>D241/C241*100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2">
        <f>D242/C242*100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3">
        <f>D243/C243*100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4">
        <f>D244/C244*100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5">
        <f>D245/C245*100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6">
        <f>D246/C246*100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7">
        <f>D247/C247*100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8">
        <f>D248/C248*100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9">
        <f>D249/C249*100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0">
        <f>D250/C250*100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1">
        <f>D251/C251*100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2">
        <f>D252/C252*100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3">
        <f>D253/C253*100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4">
        <f>D254/C254*100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5">
        <f>D255/C255*100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6">
        <f>D256/C256*100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7">
        <f>D257/C257*100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8">
        <f>D258/C258*100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9">
        <f>D259/C259*100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0">
        <f>D260/C260*100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1">
        <f>D261/C261*100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2">
        <f>D262/C262*100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3">
        <f>D263/C263*100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4">
        <f>D264/C264*100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5">
        <f>D265/C265*100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6">
        <f>D266/C266*100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>
        <f>D267/C267*100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8">
        <f>D268/C268*100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9">
        <f>D269/C269*100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0">
        <f>D270/C270*100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1">
        <f>D271/C271*100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2">
        <f>#REF!/C272*100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3">
        <f>D273/C273*100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4">
        <f>D274/C274*100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5">
        <f>D275/C275*100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6">
        <f>D276/C276*100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7">
        <f>D277/C277*100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8">
        <f>D278/C278*100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9">
        <f>D279/C279*100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0">
        <f>D280/C280*100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1">
        <f>D281/C281*100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2">
        <f>D282/C282*100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3">
        <f>D283/C283*100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4">
        <f>D284/C284*100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5">
        <f>D285/C285*100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6">
        <f>D286/C286*100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87" start="0" length="0">
      <dxf>
        <font>
          <b/>
          <sz val="14"/>
          <name val="Times New Roman"/>
          <scheme val="none"/>
        </font>
        <numFmt numFmtId="165" formatCode="0.0"/>
      </dxf>
    </rfmt>
    <rfmt sheetId="1" sqref="K288" start="0" length="0">
      <dxf>
        <font>
          <b/>
          <sz val="14"/>
          <name val="Times New Roman"/>
          <scheme val="none"/>
        </font>
        <numFmt numFmtId="165" formatCode="0.0"/>
      </dxf>
    </rfmt>
    <rfmt sheetId="1" sqref="K289" start="0" length="0">
      <dxf>
        <font>
          <b/>
          <sz val="14"/>
          <name val="Times New Roman"/>
          <scheme val="none"/>
        </font>
        <numFmt numFmtId="165" formatCode="0.0"/>
      </dxf>
    </rfmt>
    <rfmt sheetId="1" sqref="K290" start="0" length="0">
      <dxf>
        <font>
          <b/>
          <sz val="14"/>
          <name val="Times New Roman"/>
          <scheme val="none"/>
        </font>
        <numFmt numFmtId="165" formatCode="0.0"/>
      </dxf>
    </rfmt>
  </rrc>
  <rrc rId="4648" sId="1" ref="K1:K1048576" action="deleteCol">
    <undo index="1" exp="ref" v="1" dr="K286" r="M286" sId="1"/>
    <undo index="1" exp="ref" v="1" dr="K285" r="M285" sId="1"/>
    <undo index="1" exp="ref" v="1" dr="K284" r="M284" sId="1"/>
    <undo index="1" exp="ref" v="1" dr="K283" r="M283" sId="1"/>
    <undo index="1" exp="ref" v="1" dr="K282" r="M282" sId="1"/>
    <undo index="1" exp="ref" v="1" dr="K281" r="M281" sId="1"/>
    <undo index="1" exp="ref" v="1" dr="K280" r="M280" sId="1"/>
    <undo index="1" exp="ref" v="1" dr="K279" r="M279" sId="1"/>
    <undo index="1" exp="ref" v="1" dr="K278" r="M278" sId="1"/>
    <undo index="1" exp="ref" v="1" dr="K277" r="M277" sId="1"/>
    <undo index="1" exp="ref" v="1" dr="K276" r="M276" sId="1"/>
    <undo index="1" exp="ref" v="1" dr="K275" r="M275" sId="1"/>
    <undo index="1" exp="ref" v="1" dr="K274" r="M274" sId="1"/>
    <undo index="1" exp="ref" v="1" dr="K273" r="M273" sId="1"/>
    <undo index="1" exp="ref" v="1" dr="K272" r="M272" sId="1"/>
    <undo index="1" exp="ref" v="1" dr="K271" r="M271" sId="1"/>
    <undo index="1" exp="ref" v="1" dr="K270" r="M270" sId="1"/>
    <undo index="1" exp="ref" v="1" dr="K269" r="M269" sId="1"/>
    <undo index="1" exp="ref" v="1" dr="K268" r="M268" sId="1"/>
    <undo index="1" exp="ref" v="1" dr="K267" r="M267" sId="1"/>
    <undo index="1" exp="ref" v="1" dr="K266" r="M266" sId="1"/>
    <undo index="1" exp="ref" v="1" dr="K265" r="M265" sId="1"/>
    <undo index="1" exp="ref" v="1" dr="K264" r="M264" sId="1"/>
    <undo index="1" exp="ref" v="1" dr="K263" r="M263" sId="1"/>
    <undo index="1" exp="ref" v="1" dr="K262" r="M262" sId="1"/>
    <undo index="1" exp="ref" v="1" dr="K261" r="M261" sId="1"/>
    <undo index="1" exp="ref" v="1" dr="K260" r="M260" sId="1"/>
    <undo index="1" exp="ref" v="1" dr="K259" r="M259" sId="1"/>
    <undo index="1" exp="ref" v="1" dr="K258" r="M258" sId="1"/>
    <undo index="1" exp="ref" v="1" dr="K257" r="M257" sId="1"/>
    <undo index="1" exp="ref" v="1" dr="K256" r="M256" sId="1"/>
    <undo index="1" exp="ref" v="1" dr="K255" r="M255" sId="1"/>
    <undo index="1" exp="ref" v="1" dr="K254" r="M254" sId="1"/>
    <undo index="1" exp="ref" v="1" dr="K253" r="M253" sId="1"/>
    <undo index="1" exp="ref" v="1" dr="K252" r="M252" sId="1"/>
    <undo index="1" exp="ref" v="1" dr="K251" r="M251" sId="1"/>
    <undo index="1" exp="ref" v="1" dr="K250" r="M250" sId="1"/>
    <undo index="1" exp="ref" v="1" dr="K249" r="M249" sId="1"/>
    <undo index="1" exp="ref" v="1" dr="K248" r="M248" sId="1"/>
    <undo index="1" exp="ref" v="1" dr="K247" r="M247" sId="1"/>
    <undo index="1" exp="ref" v="1" dr="K246" r="M246" sId="1"/>
    <undo index="1" exp="ref" v="1" dr="K245" r="M245" sId="1"/>
    <undo index="1" exp="ref" v="1" dr="K244" r="M244" sId="1"/>
    <undo index="1" exp="ref" v="1" dr="K243" r="M243" sId="1"/>
    <undo index="1" exp="ref" v="1" dr="K242" r="M242" sId="1"/>
    <undo index="1" exp="ref" v="1" dr="K241" r="M241" sId="1"/>
    <undo index="1" exp="ref" v="1" dr="K240" r="M240" sId="1"/>
    <undo index="1" exp="ref" v="1" dr="K239" r="M239" sId="1"/>
    <undo index="1" exp="ref" v="1" dr="K238" r="M238" sId="1"/>
    <undo index="1" exp="ref" v="1" dr="K237" r="M237" sId="1"/>
    <undo index="1" exp="ref" v="1" dr="K236" r="M236" sId="1"/>
    <undo index="1" exp="ref" v="1" dr="K235" r="M235" sId="1"/>
    <undo index="1" exp="ref" v="1" dr="K234" r="M234" sId="1"/>
    <undo index="1" exp="ref" v="1" dr="K233" r="M233" sId="1"/>
    <undo index="1" exp="ref" v="1" dr="K232" r="M232" sId="1"/>
    <undo index="1" exp="ref" v="1" dr="K231" r="M231" sId="1"/>
    <undo index="1" exp="ref" v="1" dr="K230" r="M230" sId="1"/>
    <undo index="1" exp="ref" v="1" dr="K229" r="M229" sId="1"/>
    <undo index="1" exp="ref" v="1" dr="K228" r="M228" sId="1"/>
    <undo index="1" exp="ref" v="1" dr="K227" r="M227" sId="1"/>
    <undo index="1" exp="ref" v="1" dr="K226" r="M226" sId="1"/>
    <undo index="1" exp="ref" v="1" dr="K225" r="M225" sId="1"/>
    <undo index="1" exp="ref" v="1" dr="K224" r="M224" sId="1"/>
    <undo index="1" exp="ref" v="1" dr="K223" r="M223" sId="1"/>
    <undo index="1" exp="ref" v="1" dr="K222" r="M222" sId="1"/>
    <undo index="1" exp="ref" v="1" dr="K221" r="M221" sId="1"/>
    <undo index="1" exp="ref" v="1" dr="K220" r="M220" sId="1"/>
    <undo index="1" exp="ref" v="1" dr="K219" r="M219" sId="1"/>
    <undo index="1" exp="ref" v="1" dr="K218" r="M218" sId="1"/>
    <undo index="1" exp="ref" v="1" dr="K217" r="M217" sId="1"/>
    <undo index="1" exp="ref" v="1" dr="K216" r="M216" sId="1"/>
    <undo index="1" exp="ref" v="1" dr="K215" r="M215" sId="1"/>
    <undo index="1" exp="ref" v="1" dr="K214" r="M214" sId="1"/>
    <undo index="1" exp="ref" v="1" dr="K213" r="M213" sId="1"/>
    <undo index="1" exp="ref" v="1" dr="K212" r="M212" sId="1"/>
    <undo index="1" exp="ref" v="1" dr="K211" r="M211" sId="1"/>
    <undo index="1" exp="ref" v="1" dr="K210" r="M210" sId="1"/>
    <undo index="1" exp="ref" v="1" dr="K209" r="M209" sId="1"/>
    <undo index="1" exp="ref" v="1" dr="K208" r="M208" sId="1"/>
    <undo index="1" exp="ref" v="1" dr="K207" r="M207" sId="1"/>
    <undo index="1" exp="ref" v="1" dr="K206" r="M206" sId="1"/>
    <undo index="1" exp="ref" v="1" dr="K205" r="M205" sId="1"/>
    <undo index="1" exp="ref" v="1" dr="K204" r="M204" sId="1"/>
    <undo index="1" exp="ref" v="1" dr="K203" r="M203" sId="1"/>
    <undo index="1" exp="ref" v="1" dr="K202" r="M202" sId="1"/>
    <undo index="1" exp="ref" v="1" dr="K201" r="M201" sId="1"/>
    <undo index="1" exp="ref" v="1" dr="K200" r="M200" sId="1"/>
    <undo index="1" exp="ref" v="1" dr="K199" r="M199" sId="1"/>
    <undo index="1" exp="ref" v="1" dr="K198" r="M198" sId="1"/>
    <undo index="1" exp="ref" v="1" dr="K197" r="M197" sId="1"/>
    <undo index="1" exp="ref" v="1" dr="K196" r="M196" sId="1"/>
    <undo index="1" exp="ref" v="1" dr="K195" r="M195" sId="1"/>
    <undo index="1" exp="ref" v="1" dr="K194" r="M194" sId="1"/>
    <undo index="1" exp="ref" v="1" dr="K193" r="M193" sId="1"/>
    <undo index="1" exp="ref" v="1" dr="K192" r="M192" sId="1"/>
    <undo index="1" exp="ref" v="1" dr="K191" r="M191" sId="1"/>
    <undo index="1" exp="ref" v="1" dr="K190" r="M190" sId="1"/>
    <undo index="1" exp="ref" v="1" dr="K189" r="M189" sId="1"/>
    <undo index="1" exp="ref" v="1" dr="K188" r="M188" sId="1"/>
    <undo index="1" exp="ref" v="1" dr="K187" r="M187" sId="1"/>
    <undo index="1" exp="ref" v="1" dr="K186" r="M186" sId="1"/>
    <undo index="1" exp="ref" v="1" dr="K185" r="M185" sId="1"/>
    <undo index="1" exp="ref" v="1" dr="K184" r="M184" sId="1"/>
    <undo index="1" exp="ref" v="1" dr="K183" r="M183" sId="1"/>
    <undo index="1" exp="ref" v="1" dr="K182" r="M182" sId="1"/>
    <undo index="1" exp="ref" v="1" dr="K181" r="M181" sId="1"/>
    <undo index="1" exp="ref" v="1" dr="K180" r="M180" sId="1"/>
    <undo index="1" exp="ref" v="1" dr="K179" r="M179" sId="1"/>
    <undo index="1" exp="ref" v="1" dr="K178" r="M178" sId="1"/>
    <undo index="1" exp="ref" v="1" dr="K177" r="M177" sId="1"/>
    <undo index="1" exp="ref" v="1" dr="K176" r="M176" sId="1"/>
    <undo index="1" exp="ref" v="1" dr="K175" r="M175" sId="1"/>
    <undo index="1" exp="ref" v="1" dr="K174" r="M174" sId="1"/>
    <undo index="1" exp="ref" v="1" dr="K173" r="M173" sId="1"/>
    <undo index="1" exp="ref" v="1" dr="K172" r="M172" sId="1"/>
    <undo index="1" exp="ref" v="1" dr="K171" r="M171" sId="1"/>
    <undo index="1" exp="ref" v="1" dr="K170" r="M170" sId="1"/>
    <undo index="1" exp="ref" v="1" dr="K169" r="M169" sId="1"/>
    <undo index="1" exp="ref" v="1" dr="K168" r="M168" sId="1"/>
    <undo index="1" exp="ref" v="1" dr="K167" r="M167" sId="1"/>
    <undo index="1" exp="ref" v="1" dr="K166" r="M166" sId="1"/>
    <undo index="1" exp="ref" v="1" dr="K165" r="M165" sId="1"/>
    <undo index="1" exp="ref" v="1" dr="K164" r="M164" sId="1"/>
    <undo index="1" exp="ref" v="1" dr="K163" r="M163" sId="1"/>
    <undo index="1" exp="ref" v="1" dr="K162" r="M162" sId="1"/>
    <undo index="1" exp="ref" v="1" dr="K161" r="M161" sId="1"/>
    <undo index="1" exp="ref" v="1" dr="K160" r="M160" sId="1"/>
    <undo index="1" exp="ref" v="1" dr="K159" r="M159" sId="1"/>
    <undo index="1" exp="ref" v="1" dr="K158" r="M158" sId="1"/>
    <undo index="1" exp="ref" v="1" dr="K157" r="M157" sId="1"/>
    <undo index="1" exp="ref" v="1" dr="K156" r="M156" sId="1"/>
    <undo index="1" exp="ref" v="1" dr="K155" r="M155" sId="1"/>
    <undo index="1" exp="ref" v="1" dr="K154" r="M154" sId="1"/>
    <undo index="1" exp="ref" v="1" dr="K153" r="M153" sId="1"/>
    <undo index="1" exp="ref" v="1" dr="K152" r="M152" sId="1"/>
    <undo index="1" exp="ref" v="1" dr="K151" r="M151" sId="1"/>
    <undo index="1" exp="ref" v="1" dr="K150" r="M150" sId="1"/>
    <undo index="1" exp="ref" v="1" dr="K149" r="M149" sId="1"/>
    <undo index="1" exp="ref" v="1" dr="K148" r="M148" sId="1"/>
    <undo index="1" exp="ref" v="1" dr="K147" r="M147" sId="1"/>
    <undo index="1" exp="ref" v="1" dr="K146" r="M146" sId="1"/>
    <undo index="1" exp="ref" v="1" dr="K145" r="M145" sId="1"/>
    <undo index="1" exp="ref" v="1" dr="K144" r="M144" sId="1"/>
    <undo index="1" exp="ref" v="1" dr="K143" r="M143" sId="1"/>
    <undo index="1" exp="ref" v="1" dr="K142" r="M142" sId="1"/>
    <undo index="1" exp="ref" v="1" dr="K141" r="M141" sId="1"/>
    <undo index="1" exp="ref" v="1" dr="K140" r="M140" sId="1"/>
    <undo index="1" exp="ref" v="1" dr="K139" r="M139" sId="1"/>
    <undo index="1" exp="ref" v="1" dr="K138" r="M138" sId="1"/>
    <undo index="1" exp="ref" v="1" dr="K137" r="M137" sId="1"/>
    <undo index="1" exp="ref" v="1" dr="K136" r="M136" sId="1"/>
    <undo index="1" exp="ref" v="1" dr="K135" r="M135" sId="1"/>
    <undo index="1" exp="ref" v="1" dr="K134" r="M134" sId="1"/>
    <undo index="1" exp="ref" v="1" dr="K133" r="M133" sId="1"/>
    <undo index="1" exp="ref" v="1" dr="K132" r="M132" sId="1"/>
    <undo index="1" exp="ref" v="1" dr="K131" r="M131" sId="1"/>
    <undo index="1" exp="ref" v="1" dr="K130" r="M130" sId="1"/>
    <undo index="1" exp="ref" v="1" dr="K129" r="M129" sId="1"/>
    <undo index="1" exp="ref" v="1" dr="K128" r="M128" sId="1"/>
    <undo index="1" exp="ref" v="1" dr="K127" r="M127" sId="1"/>
    <undo index="1" exp="ref" v="1" dr="K126" r="M126" sId="1"/>
    <undo index="1" exp="ref" v="1" dr="K125" r="M125" sId="1"/>
    <undo index="1" exp="ref" v="1" dr="K124" r="M124" sId="1"/>
    <undo index="1" exp="ref" v="1" dr="K123" r="M123" sId="1"/>
    <undo index="1" exp="ref" v="1" dr="K122" r="M122" sId="1"/>
    <undo index="1" exp="ref" v="1" dr="K121" r="M121" sId="1"/>
    <undo index="1" exp="ref" v="1" dr="K120" r="M120" sId="1"/>
    <undo index="1" exp="ref" v="1" dr="K119" r="M119" sId="1"/>
    <undo index="1" exp="ref" v="1" dr="K118" r="M118" sId="1"/>
    <undo index="1" exp="ref" v="1" dr="K117" r="M117" sId="1"/>
    <undo index="1" exp="ref" v="1" dr="K116" r="M116" sId="1"/>
    <undo index="1" exp="ref" v="1" dr="K115" r="M115" sId="1"/>
    <undo index="1" exp="ref" v="1" dr="K114" r="M114" sId="1"/>
    <undo index="1" exp="ref" v="1" dr="K113" r="M113" sId="1"/>
    <undo index="1" exp="ref" v="1" dr="K112" r="M112" sId="1"/>
    <undo index="1" exp="ref" v="1" dr="K111" r="M111" sId="1"/>
    <undo index="1" exp="ref" v="1" dr="K110" r="M110" sId="1"/>
    <undo index="1" exp="ref" v="1" dr="K109" r="M109" sId="1"/>
    <undo index="1" exp="ref" v="1" dr="K108" r="M108" sId="1"/>
    <undo index="1" exp="ref" v="1" dr="K107" r="M107" sId="1"/>
    <undo index="1" exp="ref" v="1" dr="K106" r="M106" sId="1"/>
    <undo index="1" exp="ref" v="1" dr="K105" r="M105" sId="1"/>
    <undo index="1" exp="ref" v="1" dr="K104" r="M104" sId="1"/>
    <undo index="1" exp="ref" v="1" dr="K103" r="M103" sId="1"/>
    <undo index="1" exp="ref" v="1" dr="K102" r="M102" sId="1"/>
    <undo index="1" exp="ref" v="1" dr="K101" r="M101" sId="1"/>
    <undo index="1" exp="ref" v="1" dr="K100" r="M100" sId="1"/>
    <undo index="1" exp="ref" v="1" dr="K99" r="M99" sId="1"/>
    <undo index="1" exp="ref" v="1" dr="K98" r="M98" sId="1"/>
    <undo index="1" exp="ref" v="1" dr="K97" r="M97" sId="1"/>
    <undo index="1" exp="ref" v="1" dr="K96" r="M96" sId="1"/>
    <undo index="1" exp="ref" v="1" dr="K95" r="M95" sId="1"/>
    <undo index="1" exp="ref" v="1" dr="K94" r="M94" sId="1"/>
    <undo index="1" exp="ref" v="1" dr="K93" r="M93" sId="1"/>
    <undo index="1" exp="ref" v="1" dr="K92" r="M92" sId="1"/>
    <undo index="1" exp="ref" v="1" dr="K91" r="M91" sId="1"/>
    <undo index="1" exp="ref" v="1" dr="K90" r="M90" sId="1"/>
    <undo index="1" exp="ref" v="1" dr="K89" r="M89" sId="1"/>
    <undo index="1" exp="ref" v="1" dr="K88" r="M88" sId="1"/>
    <undo index="1" exp="ref" v="1" dr="K87" r="M87" sId="1"/>
    <undo index="1" exp="ref" v="1" dr="K86" r="M86" sId="1"/>
    <undo index="1" exp="ref" v="1" dr="K85" r="M85" sId="1"/>
    <undo index="1" exp="ref" v="1" dr="K84" r="M84" sId="1"/>
    <undo index="1" exp="ref" v="1" dr="K83" r="M83" sId="1"/>
    <undo index="1" exp="ref" v="1" dr="K82" r="M82" sId="1"/>
    <undo index="1" exp="ref" v="1" dr="K81" r="M81" sId="1"/>
    <undo index="1" exp="ref" v="1" dr="K80" r="M80" sId="1"/>
    <undo index="1" exp="ref" v="1" dr="K79" r="M79" sId="1"/>
    <undo index="1" exp="ref" v="1" dr="K78" r="M78" sId="1"/>
    <undo index="1" exp="ref" v="1" dr="K77" r="M77" sId="1"/>
    <undo index="1" exp="ref" v="1" dr="K76" r="M76" sId="1"/>
    <undo index="1" exp="ref" v="1" dr="K75" r="M75" sId="1"/>
    <undo index="1" exp="ref" v="1" dr="K74" r="M74" sId="1"/>
    <undo index="1" exp="ref" v="1" dr="K73" r="M73" sId="1"/>
    <undo index="1" exp="ref" v="1" dr="K72" r="M72" sId="1"/>
    <undo index="1" exp="ref" v="1" dr="K71" r="M71" sId="1"/>
    <undo index="1" exp="ref" v="1" dr="K70" r="M70" sId="1"/>
    <undo index="1" exp="ref" v="1" dr="K69" r="M69" sId="1"/>
    <undo index="1" exp="ref" v="1" dr="K68" r="M68" sId="1"/>
    <undo index="1" exp="ref" v="1" dr="K67" r="M67" sId="1"/>
    <undo index="1" exp="ref" v="1" dr="K66" r="M66" sId="1"/>
    <undo index="1" exp="ref" v="1" dr="K65" r="M65" sId="1"/>
    <undo index="1" exp="ref" v="1" dr="K64" r="M64" sId="1"/>
    <undo index="1" exp="ref" v="1" dr="K63" r="M63" sId="1"/>
    <undo index="1" exp="ref" v="1" dr="K62" r="M62" sId="1"/>
    <undo index="1" exp="ref" v="1" dr="K61" r="M61" sId="1"/>
    <undo index="1" exp="ref" v="1" dr="K60" r="M60" sId="1"/>
    <undo index="1" exp="ref" v="1" dr="K59" r="M59" sId="1"/>
    <undo index="1" exp="ref" v="1" dr="K58" r="M58" sId="1"/>
    <undo index="1" exp="ref" v="1" dr="K57" r="M57" sId="1"/>
    <undo index="1" exp="ref" v="1" dr="K56" r="M56" sId="1"/>
    <undo index="1" exp="ref" v="1" dr="K55" r="M55" sId="1"/>
    <undo index="1" exp="ref" v="1" dr="K54" r="M54" sId="1"/>
    <undo index="1" exp="ref" v="1" dr="K53" r="M53" sId="1"/>
    <undo index="1" exp="ref" v="1" dr="K52" r="M52" sId="1"/>
    <undo index="1" exp="ref" v="1" dr="K51" r="M51" sId="1"/>
    <undo index="1" exp="ref" v="1" dr="K50" r="M50" sId="1"/>
    <undo index="1" exp="ref" v="1" dr="K49" r="M49" sId="1"/>
    <undo index="1" exp="ref" v="1" dr="K48" r="M48" sId="1"/>
    <undo index="1" exp="ref" v="1" dr="K47" r="M47" sId="1"/>
    <undo index="1" exp="ref" v="1" dr="K46" r="M46" sId="1"/>
    <undo index="1" exp="ref" v="1" dr="K45" r="M45" sId="1"/>
    <undo index="1" exp="ref" v="1" dr="K44" r="M44" sId="1"/>
    <undo index="1" exp="ref" v="1" dr="K43" r="M43" sId="1"/>
    <undo index="1" exp="ref" v="1" dr="K42" r="M42" sId="1"/>
    <undo index="1" exp="ref" v="1" dr="K41" r="M41" sId="1"/>
    <undo index="1" exp="ref" v="1" dr="K40" r="M40" sId="1"/>
    <undo index="1" exp="ref" v="1" dr="K39" r="M39" sId="1"/>
    <undo index="1" exp="ref" v="1" dr="K38" r="M38" sId="1"/>
    <undo index="1" exp="ref" v="1" dr="K37" r="M37" sId="1"/>
    <undo index="1" exp="ref" v="1" dr="K36" r="M36" sId="1"/>
    <undo index="1" exp="ref" v="1" dr="K35" r="M35" sId="1"/>
    <undo index="1" exp="ref" v="1" dr="K34" r="M34" sId="1"/>
    <undo index="1" exp="ref" v="1" dr="K33" r="M33" sId="1"/>
    <undo index="1" exp="ref" v="1" dr="K32" r="M32" sId="1"/>
    <undo index="1" exp="ref" v="1" dr="K31" r="M31" sId="1"/>
    <undo index="1" exp="ref" v="1" dr="K30" r="M30" sId="1"/>
    <undo index="1" exp="ref" v="1" dr="K29" r="M29" sId="1"/>
    <undo index="1" exp="ref" v="1" dr="K28" r="M28" sId="1"/>
    <undo index="1" exp="ref" v="1" dr="K27" r="M27" sId="1"/>
    <undo index="1" exp="ref" v="1" dr="K26" r="M26" sId="1"/>
    <undo index="1" exp="ref" v="1" dr="K25" r="M25" sId="1"/>
    <undo index="1" exp="ref" v="1" dr="K24" r="M24" sId="1"/>
    <undo index="1" exp="ref" v="1" dr="K23" r="M23" sId="1"/>
    <undo index="1" exp="ref" v="1" dr="K22" r="M22" sId="1"/>
    <undo index="1" exp="ref" v="1" dr="K21" r="M21" sId="1"/>
    <undo index="1" exp="ref" v="1" dr="K20" r="M20" sId="1"/>
    <undo index="1" exp="ref" v="1" dr="K19" r="M19" sId="1"/>
    <undo index="1" exp="ref" v="1" dr="K18" r="M18" sId="1"/>
    <undo index="1" exp="ref" v="1" dr="K17" r="M17" sId="1"/>
    <undo index="1" exp="ref" v="1" dr="K16" r="M16" sId="1"/>
    <undo index="1" exp="ref" v="1" dr="K15" r="M15" sId="1"/>
    <undo index="1" exp="ref" v="1" dr="K14" r="M14" sId="1"/>
    <undo index="1" exp="ref" v="1" dr="K13" r="M13" sId="1"/>
    <undo index="1" exp="ref" v="1" dr="K12" r="M12" sId="1"/>
    <undo index="1" exp="ref" v="1" dr="K11" r="M11" sId="1"/>
    <undo index="1" exp="ref" v="1" dr="K10" r="M10" sId="1"/>
    <undo index="1" exp="ref" v="1" dr="K9" r="M9" sId="1"/>
    <undo index="1" exp="ref" v="1" dr="K8" r="M8" sId="1"/>
    <undo index="0" exp="area" ref3D="1" dr="$A$6:$XFD$6" dn="Заголовки_для_печати" sId="1"/>
    <undo index="0" exp="area" ref3D="1" dr="$A$6:$K$349" dn="Z_FFB47FFE_A5E4_419A_BD39_DDC70DF4F5D4_.wvu.FilterData" sId="1"/>
    <undo index="0" exp="area" ref3D="1" dr="$A$6:$K$349" dn="Z_FA039D92_C83F_438E_BA9D_917452CA1B7F_.wvu.FilterData" sId="1"/>
    <undo index="0" exp="area" ref3D="1" dr="$A$6:$K$349" dn="Z_F9544812_EB32_433B_BB14_D909670E9E5D_.wvu.FilterData" sId="1"/>
    <undo index="0" exp="area" ref3D="1" dr="$A$6:$K$349" dn="Z_F9324F9E_6E0D_484A_B1A6_F87CCAA93894_.wvu.FilterData" sId="1"/>
    <undo index="0" exp="area" ref3D="1" dr="$A$6:$K$349" dn="Z_F35C19AC_1AD8_4B98_9E5C_812DA7490AFD_.wvu.FilterData" sId="1"/>
    <undo index="0" exp="area" ref3D="1" dr="$A$6:$K$349" dn="Z_F14D494F_E5E8_4E8F_99A5_E5D0EE7C4CD1_.wvu.FilterData" sId="1"/>
    <undo index="0" exp="area" ref3D="1" dr="$A$6:$K$349" dn="Z_ED5AC437_1F65_441E_BBEA_F88D9FEA1BA8_.wvu.FilterData" sId="1"/>
    <undo index="0" exp="area" ref3D="1" dr="$A$6:$XFD$6" dn="Z_E147D13D_D04D_431E_888C_5A9AE670FC44_.wvu.PrintTitles" sId="1"/>
    <undo index="0" exp="area" ref3D="1" dr="$A$6:$K$349" dn="Z_DFF3F719_2855_42BC_ACEB_8441420613B1_.wvu.FilterData" sId="1"/>
    <undo index="0" exp="area" ref3D="1" dr="$A$6:$K$349" dn="Z_D10FBD64_4601_40D8_BA69_F0EA6D3ED846_.wvu.FilterData" sId="1"/>
    <undo index="0" exp="area" ref3D="1" dr="$A$6:$K$349" dn="Z_D0621073_25BE_47D7_AC33_51146458D41C_.wvu.FilterData" sId="1"/>
    <undo index="0" exp="area" ref3D="1" dr="$A$6:$XFD$6" dn="Z_CFD58EC5_F475_4F0C_8822_861C497EA100_.wvu.PrintTitles" sId="1"/>
    <undo index="0" exp="area" ref3D="1" dr="$A$6:$K$349" dn="Z_CFD58EC5_F475_4F0C_8822_861C497EA100_.wvu.FilterData" sId="1"/>
    <undo index="0" exp="area" ref3D="1" dr="$A$6:$K$349" dn="Z_CFB0A04F_563D_4D2B_BCD3_ACFCDC70E584_.wvu.FilterData" sId="1"/>
    <undo index="0" exp="area" ref3D="1" dr="$A$6:$K$349" dn="Z_C172C42A_B6A9_490D_905B_14F6BA2DCBCA_.wvu.FilterData" sId="1"/>
    <undo index="0" exp="area" ref3D="1" dr="$A$6:$K$349" dn="Z_BE1C4A44_01B5_4ECE_8D55_C71095D37032_.wvu.FilterData" sId="1"/>
    <undo index="0" exp="area" ref3D="1" dr="$A$6:$K$349" dn="Z_BC4BF63E_98F8_4CE0_B0DE_A2A71C291EFE_.wvu.FilterData" sId="1"/>
    <undo index="0" exp="area" ref3D="1" dr="$A$6:$K$349" dn="Z_B9D2896B_3D46_4E80_A333_D35EE8923B5F_.wvu.FilterData" sId="1"/>
    <undo index="0" exp="area" ref3D="1" dr="$A$6:$K$349" dn="Z_AA5DB17E_D4B9_49C8_96A5_D22053C6C5B1_.wvu.FilterData" sId="1"/>
    <undo index="0" exp="area" ref3D="1" dr="$A$6:$K$349" dn="Z_A9CB6613_36BA_46BF_9FA8_AEAB37393612_.wvu.FilterData" sId="1"/>
    <undo index="0" exp="area" ref3D="1" dr="$A$6:$XFD$6" dn="Z_A600D8D5_C13F_49F2_9D2C_FC8EA32AC551_.wvu.PrintTitles" sId="1"/>
    <undo index="0" exp="area" ref3D="1" dr="$A$6:$K$349" dn="Z_A5BD67D1_5F1C_472E_9385_9177CF38402F_.wvu.FilterData" sId="1"/>
    <undo index="0" exp="area" ref3D="1" dr="$A$6:$K$349" dn="Z_9E613866_5B9C_47D7_AFA4_58928D3C6E62_.wvu.FilterData" sId="1"/>
    <undo index="0" exp="area" ref3D="1" dr="$A$6:$K$349" dn="Z_9BFA17BE_4413_48EA_8DFA_9D7972E1D966_.wvu.FilterData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K$349" dn="Z_95A7493F_2B11_406A_BB91_458FD9DC3BAE_.wvu.FilterData" sId="1"/>
    <undo index="0" exp="area" ref3D="1" dr="$A$6:$K$349" dn="Z_925CFE27_E1C6_48F7_AA2E_4E47C240CFE1_.wvu.FilterData" sId="1"/>
    <undo index="0" exp="area" ref3D="1" dr="$A$6:$K$349" dn="Z_90518B97_7307_4173_A97E_975285B914B1_.wvu.FilterData" sId="1"/>
    <undo index="0" exp="area" ref3D="1" dr="$A$6:$XFD$6" dn="Z_8FB1E024_9866_4CAD_B900_0CCFEA27B234_.wvu.PrintTitles" sId="1"/>
    <undo index="0" exp="area" ref3D="1" dr="$A$6:$K$349" dn="Z_8FB1E024_9866_4CAD_B900_0CCFEA27B234_.wvu.FilterData" sId="1"/>
    <undo index="0" exp="area" ref3D="1" dr="$A$6:$K$349" dn="Z_8F5BBF1A_FC79_4BB3_97F0_50B619130E26_.wvu.FilterData" sId="1"/>
    <undo index="0" exp="area" ref3D="1" dr="$A$6:$K$349" dn="Z_8DA01475_C6A0_4A19_B7EB_B1C704431492_.wvu.FilterData" sId="1"/>
    <undo index="0" exp="area" ref3D="1" dr="$A$6:$K$349" dn="Z_85CA5D27_9304_4004_A8E8_6687AFFCC00A_.wvu.FilterData" sId="1"/>
    <undo index="0" exp="area" ref3D="1" dr="$A$6:$K$349" dn="Z_84AB9039_6109_4932_AA14_522BD4A30F0B_.wvu.FilterData" sId="1"/>
    <undo index="0" exp="area" ref3D="1" dr="$A$6:$K$349" dn="Z_81AB0083_9AC8_46E5_8989_3683179BE2CD_.wvu.FilterData" sId="1"/>
    <undo index="0" exp="area" ref3D="1" dr="$A$6:$K$349" dn="Z_7E83462C_2646_43F5_BA25_2D4B100EBEB1_.wvu.FilterData" sId="1"/>
    <undo index="0" exp="area" ref3D="1" dr="$A$6:$K$349" dn="Z_7A2B4F7E_E736_4CE4_ACAF_AB2E1CDC2BED_.wvu.FilterData" sId="1"/>
    <undo index="0" exp="area" ref3D="1" dr="$A$6:$K$349" dn="Z_716F213C_8FDB_4E7E_934B_B03987478AAA_.wvu.FilterData" sId="1"/>
    <undo index="0" exp="area" ref3D="1" dr="$A$6:$K$349" dn="Z_713A662A_DFDD_43FB_A56E_1E210432D89D_.wvu.FilterData" sId="1"/>
    <undo index="0" exp="area" ref3D="1" dr="$A$6:$K$349" dn="Z_6AE5F3A0_C632_4594_A73E_9DFBAB3F48DD_.wvu.FilterData" sId="1"/>
    <undo index="0" exp="area" ref3D="1" dr="$A$6:$K$349" dn="Z_6A002B8B_DF15_47FE_8548_D0F88EB4EB77_.wvu.FilterData" sId="1"/>
    <undo index="0" exp="area" ref3D="1" dr="$A$6:$K$349" dn="Z_68CBFC64_03A4_4F74_B34E_EE1DB915A668_.wvu.FilterData" sId="1"/>
    <undo index="0" exp="area" ref3D="1" dr="$A$6:$K$349" dn="Z_675C859F_867B_4E3E_8283_3B2C94BFA5E5_.wvu.FilterData" sId="1"/>
    <undo index="0" exp="area" ref3D="1" dr="$A$6:$XFD$6" dn="Z_5EEB5DC5_097B_47D6_81BA_F19E1000B57E_.wvu.PrintTitles" sId="1"/>
    <undo index="0" exp="area" ref3D="1" dr="$A$6:$K$349" dn="Z_4910244A_FD97_43F8_8121_7A39DEE7F6C3_.wvu.FilterData" sId="1"/>
    <undo index="0" exp="area" ref3D="1" dr="$A$6:$K$349" dn="Z_47250A82_9F08_48A3_99F5_B1354F557BF5_.wvu.FilterData" sId="1"/>
    <undo index="0" exp="area" ref3D="1" dr="$A$6:$XFD$6" dn="Z_452C56A1_7A56_4ADE_A5CF_E260228787E3_.wvu.PrintTitles" sId="1"/>
    <undo index="0" exp="area" ref3D="1" dr="$A$6:$K$349" dn="Z_43369FCC_2CCA_4665_99C7_275B440DE937_.wvu.FilterData" sId="1"/>
    <undo index="0" exp="area" ref3D="1" dr="$A$6:$XFD$6" dn="Z_3B5575E9_696E_4E1F_8BBE_8483CF318052_.wvu.PrintTitles" sId="1"/>
    <undo index="0" exp="area" ref3D="1" dr="$A$6:$K$349" dn="Z_3882A51E_FD17_4C10_93F2_F0C9B03BC730_.wvu.FilterData" sId="1"/>
    <undo index="0" exp="area" ref3D="1" dr="$A$6:$K$349" dn="Z_3824CD03_2F75_4531_8348_997F8B6518CE_.wvu.FilterData" sId="1"/>
    <undo index="0" exp="area" ref3D="1" dr="$A$6:$K$349" dn="Z_2C16AC7D_1F05_4386_90A0_A2DA4836DDE1_.wvu.FilterData" sId="1"/>
    <undo index="0" exp="area" ref3D="1" dr="$A$6:$K$349" dn="Z_2A873CA7_D1CE_4F50_B607_3E6930776CDE_.wvu.FilterData" sId="1"/>
    <undo index="0" exp="area" ref3D="1" dr="$A$6:$K$349" dn="Z_2627E621_2724_4458_A97A_DA4867CC78C7_.wvu.FilterData" sId="1"/>
    <undo index="0" exp="area" ref3D="1" dr="$A$6:$XFD$6" dn="Z_221AFC77_C97B_4D44_8163_7AA758A08BF9_.wvu.PrintTitles" sId="1"/>
    <undo index="0" exp="area" ref3D="1" dr="$A$6:$K$349" dn="Z_221AFC77_C97B_4D44_8163_7AA758A08BF9_.wvu.FilterData" sId="1"/>
    <undo index="0" exp="area" ref3D="1" dr="$A$6:$K$349" dn="Z_1BDFBE17_25BB_4BB9_B67F_4757B39B2D64_.wvu.FilterData" sId="1"/>
    <undo index="0" exp="area" ref3D="1" dr="$A$6:$K$349" dn="Z_0CBA335B_0DD8_471B_913E_91954D8A7DE8_.wvu.FilterData" sId="1"/>
    <undo index="0" exp="area" ref3D="1" dr="$A$6:$K$349" dn="Z_08491732_1BAF_49CD_8956_D3E9C2B85304_.wvu.FilterData" sId="1"/>
    <undo index="0" exp="area" ref3D="1" dr="$A$6:$K$349" dn="Z_06B33669_D909_4CD8_806F_33C009B9DF0A_.wvu.FilterData" sId="1"/>
    <undo index="0" exp="area" ref3D="1" dr="$A$6:$K$349" dn="Z_0344C8F5_CCC1_4DA4_B4BA_9CEFB0A093F3_.wvu.FilterData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cc rId="0" sId="1" dxf="1">
      <nc r="K8">
        <f>H8/G8*100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H9/G9*100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">
        <f>H10/G10*100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H11/G11*100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H12/G12*100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H13/G13*100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">
        <f>H14/G14*100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">
        <f>H15/G15*100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H16/G16*100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H17/G17*100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H18/G18*100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">
        <f>H19/G19*100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">
        <f>H20/G20*100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H21/G21*100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">
        <f>H22/G22*100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">
        <f>H23/G23*100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">
        <f>H24/G24*100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">
        <f>H25/G25*100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">
        <f>H26/G26*100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">
        <f>H27/G27*100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">
        <f>H28/G28*100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9">
        <f>H29/G29*100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0">
        <f>H30/G30*100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">
        <f>H31/G31*100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2">
        <f>H32/G32*100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3">
        <f>H33/G33*100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4">
        <f>H34/G34*100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5">
        <f>H35/G35*100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6">
        <f>H36/G36*100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7">
        <f>H37/G37*100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8">
        <f>H38/G38*100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9">
        <f>H39/G39*100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0">
        <f>H40/G40*100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H41/G41*100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H42/G42*100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3">
        <f>H43/G43*100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4">
        <f>H44/G44*100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5">
        <f>H45/G45*100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6">
        <f>H46/G46*100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7">
        <f>H47/G47*100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8">
        <f>H48/G48*100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9">
        <f>H49/G49*100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0">
        <f>H50/G50*100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1">
        <f>H51/G51*100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2">
        <f>H52/G52*100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3">
        <f>H53/G53*100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4">
        <f>H54/G54*100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5">
        <f>H55/G55*100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6">
        <f>H56/G56*100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7">
        <f>H57/G57*100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8">
        <f>H58/G58*100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9">
        <f>H59/G59*100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0">
        <f>H60/G60*100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1">
        <f>H61/G61*100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2">
        <f>H62/G62*100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3">
        <f>H63/G63*100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4">
        <f>H64/G64*100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5">
        <f>H65/G65*100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6">
        <f>H66/G66*100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7">
        <f>H67/G67*100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H68/G68*100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H69/G69*100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0">
        <f>H70/G70*100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1">
        <f>H71/G71*100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2">
        <f>H72/G72*100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3">
        <f>H73/G73*100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4">
        <f>H74/G74*100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5">
        <f>H75/G75*100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6">
        <f>H76/G76*100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7">
        <f>H77/G77*100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8">
        <f>H78/G78*100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9">
        <f>H79/G79*100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0">
        <f>H80/G80*100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1">
        <f>H81/G81*100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2">
        <f>H82/G82*100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3">
        <f>H83/G83*100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4">
        <f>H84/G84*100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5">
        <f>H85/G85*100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6">
        <f>H86/G86*100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7">
        <f>H87/G87*100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8">
        <f>H88/G88*100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9">
        <f>H89/G89*100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0">
        <f>H90/G90*100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H91/G91*100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2">
        <f>H92/G92*100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3">
        <f>H93/G93*100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4">
        <f>H94/G94*100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5">
        <f>H95/G95*100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6">
        <f>H96/G96*100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7">
        <f>H97/G97*100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8">
        <f>H98/G98*100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9">
        <f>H99/G99*100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0">
        <f>H100/G100*100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1">
        <f>H101/G101*100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2">
        <f>H102/G102*100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3">
        <f>H103/G103*100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4">
        <f>H104/G104*100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5">
        <f>H105/G105*100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6">
        <f>H106/G106*100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7">
        <f>H107/G107*100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8">
        <f>H108/G108*100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9">
        <f>H109/G109*100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0">
        <f>H110/G110*100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1">
        <f>H111/G111*100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2">
        <f>H112/G112*100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3">
        <f>H113/G113*100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4">
        <f>H114/G114*100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5">
        <f>H115/G115*100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6">
        <f>H116/G116*100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7">
        <f>H117/G117*100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8">
        <f>H118/G118*100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9">
        <f>H119/G119*100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0">
        <f>H120/G120*100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1">
        <f>H121/G121*100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2">
        <f>H122/G122*100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3">
        <f>H123/G123*100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4">
        <f>H124/G124*100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5">
        <f>H125/G125*100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6">
        <f>H126/G126*100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7">
        <f>H127/G127*100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8">
        <f>H128/G128*100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9">
        <f>H129/G129*100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0">
        <f>H130/G130*100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1">
        <f>H131/G131*100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2">
        <f>H132/G132*100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">
        <f>H133/G133*100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4">
        <f>H134/G134*100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5">
        <f>H135/G135*100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6">
        <f>H136/G136*100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">
        <f>H137/G137*100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8">
        <f>H138/G138*100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9">
        <f>H139/G139*100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0">
        <f>H140/G140*100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1">
        <f>H141/G141*100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2">
        <f>H142/G142*100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3">
        <f>H143/G143*100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4">
        <f>H144/G144*100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5">
        <f>H145/G145*100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6">
        <f>H146/G146*100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7">
        <f>H147/G147*100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8">
        <f>H148/G148*100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9">
        <f>H149/G149*100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0">
        <f>H150/G150*100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1">
        <f>H151/G151*100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2">
        <f>H152/G152*100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">
        <f>H153/G153*100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4">
        <f>H154/G154*100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5">
        <f>H155/G155*100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6">
        <f>H156/G156*100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7">
        <f>H157/G157*100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8">
        <f>H158/G158*100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9">
        <f>H159/G159*100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0">
        <f>H160/G160*100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1">
        <f>H161/G161*100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2">
        <f>H162/G162*100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">
        <f>H163/G163*100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4">
        <f>H164/G164*100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5">
        <f>H165/G165*100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6">
        <f>H166/G166*100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7">
        <f>H167/G167*100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8">
        <f>H168/G168*100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9">
        <f>H169/G169*100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0">
        <f>H170/G170*100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1">
        <f>H171/G171*100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2">
        <f>H172/G172*100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3">
        <f>H173/G173*100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4">
        <f>H174/G174*100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5">
        <f>H175/G175*100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6">
        <f>H176/G176*100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7">
        <f>H177/G177*100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8">
        <f>H178/G178*100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9">
        <f>H179/G179*100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0">
        <f>H180/G180*100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1">
        <f>H181/G181*100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2">
        <f>H182/G182*100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3">
        <f>H183/G183*100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H184/G184*100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5">
        <f>H185/G185*100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6">
        <f>H186/G186*100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7">
        <f>H187/G187*100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8">
        <f>H188/G188*100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9">
        <f>H189/G189*100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0">
        <f>H190/G190*100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1">
        <f>H191/G191*100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2">
        <f>H192/G192*100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3">
        <f>H193/G193*100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4">
        <f>H194/G194*100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5">
        <f>H195/G195*100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>
        <f>H196/G196*100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7">
        <f>H197/G197*100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8">
        <f>H198/G198*100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9">
        <f>H199/G199*100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0">
        <f>H200/G200*100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1">
        <f>H201/G201*100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2">
        <f>H202/G202*100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3">
        <f>H203/G203*100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4">
        <f>H204/G204*100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5">
        <f>H205/G205*100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6">
        <f>H206/G206*100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7">
        <f>H207/G207*100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8">
        <f>H208/G208*100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9">
        <f>H209/G209*100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0">
        <f>H210/G210*100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1">
        <f>H211/G211*100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2">
        <f>H212/G212*100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3">
        <f>H213/G213*100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4">
        <f>H214/G214*100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5">
        <f>H215/G215*100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6">
        <f>H216/G216*100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7">
        <f>H217/G217*100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8">
        <f>H218/G218*100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9">
        <f>H219/G219*100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0">
        <f>H220/G220*100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1">
        <f>H221/G221*100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2">
        <f>H222/G222*100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">
        <f>H223/G223*100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4">
        <f>H224/G224*100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5">
        <f>H225/G225*100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6">
        <f>H226/G226*100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7">
        <f>H227/G227*100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8">
        <f>H228/G228*100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9">
        <f>H229/G229*100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0">
        <f>H230/G230*100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1">
        <f>H231/G231*100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2">
        <f>H232/G232*100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3">
        <f>H233/G233*100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4">
        <f>H234/G234*100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5">
        <f>H235/G235*100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6">
        <f>H236/G236*100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7">
        <f>H237/G237*100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8">
        <f>H238/G238*100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9">
        <f>H239/G239*100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0">
        <f>H240/G240*100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1">
        <f>H241/G241*100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2">
        <f>H242/G242*100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3">
        <f>H243/G243*100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4">
        <f>H244/G244*100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5">
        <f>H245/G245*100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6">
        <f>H246/G246*100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7">
        <f>H247/G247*100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8">
        <f>H248/G248*100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9">
        <f>H249/G249*100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0">
        <f>H250/G250*100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1">
        <f>H251/G251*100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2">
        <f>H252/G252*100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3">
        <f>H253/G253*100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4">
        <f>H254/G254*100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5">
        <f>H255/G255*100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6">
        <f>H256/G256*100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7">
        <f>H257/G257*100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8">
        <f>H258/G258*100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9">
        <f>H259/G259*100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0">
        <f>H260/G260*100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1">
        <f>H261/G261*100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2">
        <f>H262/G262*100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3">
        <f>H263/G263*100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4">
        <f>H264/G264*100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5">
        <f>H265/G265*100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6">
        <f>H266/G266*100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7">
        <f>H267/G267*100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8">
        <f>H268/G268*100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9">
        <f>H269/G269*100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0">
        <f>H270/G270*100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1">
        <f>H271/G271*100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2">
        <f>H272/G272*100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3">
        <f>H273/G273*100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4">
        <f>H274/G274*100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5">
        <f>H275/G275*100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6">
        <f>H276/G276*100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7">
        <f>H277/G277*100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8">
        <f>H278/G278*100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9">
        <f>H279/G279*100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0">
        <f>H280/G280*100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1">
        <f>H281/G281*100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2">
        <f>H282/G282*100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3">
        <f>H283/G283*100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4">
        <f>H284/G284*100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5">
        <f>H285/G285*100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86">
        <f>H286/G286*100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87" start="0" length="0">
      <dxf>
        <font>
          <b/>
          <sz val="14"/>
          <name val="Times New Roman"/>
          <scheme val="none"/>
        </font>
        <numFmt numFmtId="165" formatCode="0.0"/>
      </dxf>
    </rfmt>
    <rfmt sheetId="1" sqref="K288" start="0" length="0">
      <dxf>
        <font>
          <b/>
          <sz val="14"/>
          <name val="Times New Roman"/>
          <scheme val="none"/>
        </font>
        <numFmt numFmtId="165" formatCode="0.0"/>
      </dxf>
    </rfmt>
    <rfmt sheetId="1" sqref="K289" start="0" length="0">
      <dxf>
        <font>
          <b/>
          <sz val="14"/>
          <name val="Times New Roman"/>
          <scheme val="none"/>
        </font>
        <numFmt numFmtId="165" formatCode="0.0"/>
      </dxf>
    </rfmt>
    <rfmt sheetId="1" sqref="K290" start="0" length="0">
      <dxf>
        <font>
          <b/>
          <sz val="14"/>
          <name val="Times New Roman"/>
          <scheme val="none"/>
        </font>
        <numFmt numFmtId="165" formatCode="0.0"/>
      </dxf>
    </rfmt>
  </rrc>
  <rrc rId="4649" sId="1" ref="K1:K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cc rId="0" sId="1" dxf="1">
      <nc r="K8">
        <f>F8-#REF!</f>
      </nc>
      <ndxf>
        <font>
          <sz val="11"/>
          <color rgb="FFFF0000"/>
        </font>
        <numFmt numFmtId="168" formatCode="#,##0.0"/>
      </ndxf>
    </rcc>
    <rcc rId="0" sId="1" dxf="1">
      <nc r="K9">
        <f>F9-#REF!</f>
      </nc>
      <ndxf>
        <font>
          <sz val="11"/>
          <color rgb="FFFF0000"/>
        </font>
        <numFmt numFmtId="168" formatCode="#,##0.0"/>
      </ndxf>
    </rcc>
    <rcc rId="0" sId="1" dxf="1">
      <nc r="K10">
        <f>F10-#REF!</f>
      </nc>
      <ndxf>
        <font>
          <sz val="11"/>
          <color rgb="FFFF0000"/>
        </font>
        <numFmt numFmtId="168" formatCode="#,##0.0"/>
      </ndxf>
    </rcc>
    <rcc rId="0" sId="1" dxf="1">
      <nc r="K11">
        <f>F11-#REF!</f>
      </nc>
      <ndxf>
        <font>
          <sz val="11"/>
          <color rgb="FFFF0000"/>
        </font>
        <numFmt numFmtId="168" formatCode="#,##0.0"/>
      </ndxf>
    </rcc>
    <rcc rId="0" sId="1" dxf="1">
      <nc r="K12">
        <f>F12-#REF!</f>
      </nc>
      <ndxf>
        <font>
          <sz val="11"/>
          <color rgb="FFFF0000"/>
        </font>
        <numFmt numFmtId="168" formatCode="#,##0.0"/>
      </ndxf>
    </rcc>
    <rcc rId="0" sId="1" dxf="1">
      <nc r="K13">
        <f>F13-#REF!</f>
      </nc>
      <ndxf>
        <font>
          <sz val="11"/>
          <color rgb="FFFF0000"/>
        </font>
        <numFmt numFmtId="168" formatCode="#,##0.0"/>
      </ndxf>
    </rcc>
    <rcc rId="0" sId="1" dxf="1">
      <nc r="K14">
        <f>F14-#REF!</f>
      </nc>
      <ndxf>
        <font>
          <sz val="11"/>
          <color rgb="FFFF0000"/>
        </font>
        <numFmt numFmtId="168" formatCode="#,##0.0"/>
      </ndxf>
    </rcc>
    <rcc rId="0" sId="1" dxf="1">
      <nc r="K15">
        <f>F15-#REF!</f>
      </nc>
      <ndxf>
        <font>
          <sz val="11"/>
          <color rgb="FFFF0000"/>
        </font>
        <numFmt numFmtId="168" formatCode="#,##0.0"/>
      </ndxf>
    </rcc>
    <rcc rId="0" sId="1" dxf="1">
      <nc r="K16">
        <f>F16-#REF!</f>
      </nc>
      <ndxf>
        <font>
          <sz val="11"/>
          <color rgb="FFFF0000"/>
        </font>
        <numFmt numFmtId="168" formatCode="#,##0.0"/>
      </ndxf>
    </rcc>
    <rcc rId="0" sId="1" dxf="1">
      <nc r="K17">
        <f>F17-#REF!</f>
      </nc>
      <ndxf>
        <font>
          <sz val="11"/>
          <color rgb="FFFF0000"/>
        </font>
        <numFmt numFmtId="168" formatCode="#,##0.0"/>
      </ndxf>
    </rcc>
    <rcc rId="0" sId="1" dxf="1">
      <nc r="K18">
        <f>F18-#REF!</f>
      </nc>
      <ndxf>
        <font>
          <sz val="11"/>
          <color rgb="FFFF0000"/>
        </font>
        <numFmt numFmtId="168" formatCode="#,##0.0"/>
      </ndxf>
    </rcc>
    <rcc rId="0" sId="1" dxf="1">
      <nc r="K19">
        <f>F19-#REF!</f>
      </nc>
      <ndxf>
        <font>
          <sz val="11"/>
          <color rgb="FFFF0000"/>
        </font>
        <numFmt numFmtId="168" formatCode="#,##0.0"/>
      </ndxf>
    </rcc>
    <rcc rId="0" sId="1" dxf="1">
      <nc r="K20">
        <f>F20-#REF!</f>
      </nc>
      <ndxf>
        <font>
          <sz val="11"/>
          <color rgb="FFFF0000"/>
        </font>
        <numFmt numFmtId="168" formatCode="#,##0.0"/>
      </ndxf>
    </rcc>
    <rcc rId="0" sId="1" dxf="1">
      <nc r="K21">
        <f>F21-#REF!</f>
      </nc>
      <ndxf>
        <font>
          <sz val="11"/>
          <color rgb="FFFF0000"/>
        </font>
        <numFmt numFmtId="168" formatCode="#,##0.0"/>
      </ndxf>
    </rcc>
    <rcc rId="0" sId="1" dxf="1">
      <nc r="K22">
        <f>F22-#REF!</f>
      </nc>
      <ndxf>
        <font>
          <sz val="11"/>
          <color rgb="FFFF0000"/>
        </font>
        <numFmt numFmtId="168" formatCode="#,##0.0"/>
      </ndxf>
    </rcc>
    <rcc rId="0" sId="1" dxf="1">
      <nc r="K23">
        <f>F23-#REF!</f>
      </nc>
      <ndxf>
        <font>
          <sz val="11"/>
          <color rgb="FFFF0000"/>
        </font>
        <numFmt numFmtId="168" formatCode="#,##0.0"/>
      </ndxf>
    </rcc>
    <rcc rId="0" sId="1" dxf="1">
      <nc r="K24">
        <f>F24-#REF!</f>
      </nc>
      <ndxf>
        <font>
          <sz val="11"/>
          <color rgb="FFFF0000"/>
        </font>
        <numFmt numFmtId="168" formatCode="#,##0.0"/>
      </ndxf>
    </rcc>
    <rcc rId="0" sId="1" dxf="1">
      <nc r="K25">
        <f>F25-#REF!</f>
      </nc>
      <ndxf>
        <font>
          <sz val="11"/>
          <color rgb="FFFF0000"/>
        </font>
        <numFmt numFmtId="168" formatCode="#,##0.0"/>
      </ndxf>
    </rcc>
    <rcc rId="0" sId="1" dxf="1">
      <nc r="K26">
        <f>F26-#REF!</f>
      </nc>
      <ndxf>
        <font>
          <sz val="11"/>
          <color rgb="FFFF0000"/>
        </font>
        <numFmt numFmtId="168" formatCode="#,##0.0"/>
      </ndxf>
    </rcc>
    <rcc rId="0" sId="1" dxf="1">
      <nc r="K27">
        <f>F27-#REF!</f>
      </nc>
      <ndxf>
        <font>
          <sz val="11"/>
          <color rgb="FFFF0000"/>
        </font>
        <numFmt numFmtId="168" formatCode="#,##0.0"/>
      </ndxf>
    </rcc>
    <rcc rId="0" sId="1" dxf="1">
      <nc r="K28">
        <f>F28-#REF!</f>
      </nc>
      <ndxf>
        <font>
          <sz val="11"/>
          <color rgb="FFFF0000"/>
        </font>
        <numFmt numFmtId="168" formatCode="#,##0.0"/>
      </ndxf>
    </rcc>
    <rcc rId="0" sId="1" dxf="1">
      <nc r="K29">
        <f>F29-#REF!</f>
      </nc>
      <ndxf>
        <font>
          <sz val="11"/>
          <color rgb="FFFF0000"/>
        </font>
        <numFmt numFmtId="168" formatCode="#,##0.0"/>
      </ndxf>
    </rcc>
    <rcc rId="0" sId="1" dxf="1">
      <nc r="K30">
        <f>F30-#REF!</f>
      </nc>
      <ndxf>
        <font>
          <sz val="11"/>
          <color rgb="FFFF0000"/>
        </font>
        <numFmt numFmtId="168" formatCode="#,##0.0"/>
      </ndxf>
    </rcc>
    <rcc rId="0" sId="1" dxf="1">
      <nc r="K31">
        <f>F31-#REF!</f>
      </nc>
      <ndxf>
        <font>
          <sz val="11"/>
          <color rgb="FFFF0000"/>
        </font>
        <numFmt numFmtId="168" formatCode="#,##0.0"/>
      </ndxf>
    </rcc>
    <rcc rId="0" sId="1" dxf="1">
      <nc r="K32">
        <f>F32-#REF!</f>
      </nc>
      <ndxf>
        <font>
          <sz val="11"/>
          <color rgb="FFFF0000"/>
        </font>
        <numFmt numFmtId="168" formatCode="#,##0.0"/>
      </ndxf>
    </rcc>
    <rcc rId="0" sId="1" dxf="1">
      <nc r="K33">
        <f>F33-#REF!</f>
      </nc>
      <ndxf>
        <font>
          <sz val="11"/>
          <color rgb="FFFF0000"/>
        </font>
        <numFmt numFmtId="168" formatCode="#,##0.0"/>
      </ndxf>
    </rcc>
    <rcc rId="0" sId="1" dxf="1">
      <nc r="K34">
        <f>F34-#REF!</f>
      </nc>
      <ndxf>
        <font>
          <sz val="11"/>
          <color rgb="FFFF0000"/>
        </font>
        <numFmt numFmtId="168" formatCode="#,##0.0"/>
      </ndxf>
    </rcc>
    <rcc rId="0" sId="1" dxf="1">
      <nc r="K35">
        <f>F35-#REF!</f>
      </nc>
      <ndxf>
        <font>
          <sz val="11"/>
          <color rgb="FFFF0000"/>
        </font>
        <numFmt numFmtId="168" formatCode="#,##0.0"/>
      </ndxf>
    </rcc>
    <rcc rId="0" sId="1" dxf="1">
      <nc r="K36">
        <f>F36-#REF!</f>
      </nc>
      <ndxf>
        <font>
          <sz val="11"/>
          <color rgb="FFFF0000"/>
        </font>
        <numFmt numFmtId="168" formatCode="#,##0.0"/>
      </ndxf>
    </rcc>
    <rcc rId="0" sId="1" dxf="1">
      <nc r="K37">
        <f>F37-#REF!</f>
      </nc>
      <ndxf>
        <font>
          <sz val="11"/>
          <color rgb="FFFF0000"/>
        </font>
        <numFmt numFmtId="168" formatCode="#,##0.0"/>
      </ndxf>
    </rcc>
    <rcc rId="0" sId="1" dxf="1">
      <nc r="K38">
        <f>F38-#REF!</f>
      </nc>
      <ndxf>
        <font>
          <sz val="11"/>
          <color rgb="FFFF0000"/>
        </font>
        <numFmt numFmtId="168" formatCode="#,##0.0"/>
      </ndxf>
    </rcc>
    <rcc rId="0" sId="1" dxf="1">
      <nc r="K39">
        <f>F39-#REF!</f>
      </nc>
      <ndxf>
        <font>
          <sz val="11"/>
          <color rgb="FFFF0000"/>
        </font>
        <numFmt numFmtId="168" formatCode="#,##0.0"/>
      </ndxf>
    </rcc>
    <rcc rId="0" sId="1" dxf="1">
      <nc r="K40">
        <f>F40-#REF!</f>
      </nc>
      <ndxf>
        <font>
          <sz val="11"/>
          <color rgb="FFFF0000"/>
        </font>
        <numFmt numFmtId="168" formatCode="#,##0.0"/>
      </ndxf>
    </rcc>
    <rcc rId="0" sId="1" dxf="1">
      <nc r="K41">
        <f>F41-#REF!</f>
      </nc>
      <ndxf>
        <font>
          <sz val="11"/>
          <color rgb="FFFF0000"/>
        </font>
        <numFmt numFmtId="168" formatCode="#,##0.0"/>
      </ndxf>
    </rcc>
    <rcc rId="0" sId="1" dxf="1">
      <nc r="K42">
        <f>F42-#REF!</f>
      </nc>
      <ndxf>
        <font>
          <sz val="11"/>
          <color rgb="FFFF0000"/>
        </font>
        <numFmt numFmtId="168" formatCode="#,##0.0"/>
      </ndxf>
    </rcc>
    <rcc rId="0" sId="1" dxf="1">
      <nc r="K43">
        <f>F43-#REF!</f>
      </nc>
      <ndxf>
        <font>
          <sz val="11"/>
          <color rgb="FFFF0000"/>
        </font>
        <numFmt numFmtId="168" formatCode="#,##0.0"/>
      </ndxf>
    </rcc>
    <rcc rId="0" sId="1" dxf="1">
      <nc r="K44">
        <f>F44-#REF!</f>
      </nc>
      <ndxf>
        <font>
          <sz val="11"/>
          <color rgb="FFFF0000"/>
        </font>
        <numFmt numFmtId="168" formatCode="#,##0.0"/>
      </ndxf>
    </rcc>
    <rcc rId="0" sId="1" dxf="1">
      <nc r="K45">
        <f>F45-#REF!</f>
      </nc>
      <ndxf>
        <font>
          <sz val="11"/>
          <color rgb="FFFF0000"/>
        </font>
        <numFmt numFmtId="168" formatCode="#,##0.0"/>
      </ndxf>
    </rcc>
    <rcc rId="0" sId="1" dxf="1">
      <nc r="K46">
        <f>F46-#REF!</f>
      </nc>
      <ndxf>
        <font>
          <sz val="11"/>
          <color rgb="FFFF0000"/>
        </font>
        <numFmt numFmtId="168" formatCode="#,##0.0"/>
      </ndxf>
    </rcc>
    <rcc rId="0" sId="1" dxf="1">
      <nc r="K47">
        <f>F47-#REF!</f>
      </nc>
      <ndxf>
        <font>
          <sz val="11"/>
          <color rgb="FFFF0000"/>
        </font>
        <numFmt numFmtId="168" formatCode="#,##0.0"/>
      </ndxf>
    </rcc>
    <rcc rId="0" sId="1" dxf="1">
      <nc r="K48">
        <f>F48-#REF!</f>
      </nc>
      <ndxf>
        <font>
          <sz val="11"/>
          <color rgb="FFFF0000"/>
        </font>
        <numFmt numFmtId="168" formatCode="#,##0.0"/>
      </ndxf>
    </rcc>
    <rcc rId="0" sId="1" dxf="1">
      <nc r="K49">
        <f>F49-#REF!</f>
      </nc>
      <ndxf>
        <font>
          <sz val="11"/>
          <color rgb="FFFF0000"/>
        </font>
        <numFmt numFmtId="168" formatCode="#,##0.0"/>
      </ndxf>
    </rcc>
    <rcc rId="0" sId="1" dxf="1">
      <nc r="K50">
        <f>F50-#REF!</f>
      </nc>
      <ndxf>
        <font>
          <sz val="11"/>
          <color rgb="FFFF0000"/>
        </font>
        <numFmt numFmtId="168" formatCode="#,##0.0"/>
      </ndxf>
    </rcc>
    <rcc rId="0" sId="1" dxf="1">
      <nc r="K51">
        <f>F51-#REF!</f>
      </nc>
      <ndxf>
        <font>
          <sz val="11"/>
          <color rgb="FFFF0000"/>
        </font>
        <numFmt numFmtId="168" formatCode="#,##0.0"/>
      </ndxf>
    </rcc>
    <rcc rId="0" sId="1" dxf="1">
      <nc r="K52">
        <f>F52-#REF!</f>
      </nc>
      <ndxf>
        <font>
          <sz val="11"/>
          <color rgb="FFFF0000"/>
        </font>
        <numFmt numFmtId="168" formatCode="#,##0.0"/>
      </ndxf>
    </rcc>
    <rcc rId="0" sId="1" dxf="1">
      <nc r="K53">
        <f>F53-#REF!</f>
      </nc>
      <ndxf>
        <font>
          <sz val="11"/>
          <color rgb="FFFF0000"/>
        </font>
        <numFmt numFmtId="168" formatCode="#,##0.0"/>
      </ndxf>
    </rcc>
    <rcc rId="0" sId="1" dxf="1">
      <nc r="K54">
        <f>F54-#REF!</f>
      </nc>
      <ndxf>
        <font>
          <sz val="11"/>
          <color rgb="FFFF0000"/>
        </font>
        <numFmt numFmtId="168" formatCode="#,##0.0"/>
      </ndxf>
    </rcc>
    <rcc rId="0" sId="1" dxf="1">
      <nc r="K55">
        <f>F55-#REF!</f>
      </nc>
      <ndxf>
        <font>
          <sz val="11"/>
          <color rgb="FFFF0000"/>
        </font>
        <numFmt numFmtId="168" formatCode="#,##0.0"/>
      </ndxf>
    </rcc>
    <rcc rId="0" sId="1" dxf="1">
      <nc r="K56">
        <f>F56-#REF!</f>
      </nc>
      <ndxf>
        <font>
          <sz val="11"/>
          <color rgb="FFFF0000"/>
        </font>
        <numFmt numFmtId="168" formatCode="#,##0.0"/>
      </ndxf>
    </rcc>
    <rcc rId="0" sId="1" dxf="1">
      <nc r="K57">
        <f>F57-#REF!</f>
      </nc>
      <ndxf>
        <font>
          <sz val="11"/>
          <color rgb="FFFF0000"/>
        </font>
        <numFmt numFmtId="168" formatCode="#,##0.0"/>
      </ndxf>
    </rcc>
    <rcc rId="0" sId="1" dxf="1">
      <nc r="K58">
        <f>F58-#REF!</f>
      </nc>
      <ndxf>
        <font>
          <sz val="11"/>
          <color rgb="FFFF0000"/>
        </font>
        <numFmt numFmtId="168" formatCode="#,##0.0"/>
      </ndxf>
    </rcc>
    <rcc rId="0" sId="1" dxf="1">
      <nc r="K59">
        <f>F59-#REF!</f>
      </nc>
      <ndxf>
        <font>
          <sz val="11"/>
          <color rgb="FFFF0000"/>
        </font>
        <numFmt numFmtId="168" formatCode="#,##0.0"/>
      </ndxf>
    </rcc>
    <rcc rId="0" sId="1" dxf="1">
      <nc r="K60">
        <f>F60-#REF!</f>
      </nc>
      <ndxf>
        <font>
          <sz val="11"/>
          <color rgb="FFFF0000"/>
        </font>
        <numFmt numFmtId="168" formatCode="#,##0.0"/>
      </ndxf>
    </rcc>
    <rcc rId="0" sId="1" dxf="1">
      <nc r="K61">
        <f>F61-#REF!</f>
      </nc>
      <ndxf>
        <font>
          <sz val="11"/>
          <color rgb="FFFF0000"/>
        </font>
        <numFmt numFmtId="168" formatCode="#,##0.0"/>
      </ndxf>
    </rcc>
    <rcc rId="0" sId="1" dxf="1">
      <nc r="K62">
        <f>F62-#REF!</f>
      </nc>
      <ndxf>
        <font>
          <sz val="11"/>
          <color rgb="FFFF0000"/>
        </font>
        <numFmt numFmtId="168" formatCode="#,##0.0"/>
      </ndxf>
    </rcc>
    <rcc rId="0" sId="1" dxf="1">
      <nc r="K63">
        <f>F63-#REF!</f>
      </nc>
      <ndxf>
        <font>
          <sz val="11"/>
          <color rgb="FFFF0000"/>
        </font>
        <numFmt numFmtId="168" formatCode="#,##0.0"/>
      </ndxf>
    </rcc>
    <rcc rId="0" sId="1" dxf="1">
      <nc r="K64">
        <f>F64-#REF!</f>
      </nc>
      <ndxf>
        <font>
          <sz val="11"/>
          <color rgb="FFFF0000"/>
        </font>
        <numFmt numFmtId="168" formatCode="#,##0.0"/>
      </ndxf>
    </rcc>
    <rcc rId="0" sId="1" dxf="1">
      <nc r="K65">
        <f>F65-#REF!</f>
      </nc>
      <ndxf>
        <font>
          <sz val="11"/>
          <color rgb="FFFF0000"/>
        </font>
        <numFmt numFmtId="168" formatCode="#,##0.0"/>
      </ndxf>
    </rcc>
    <rcc rId="0" sId="1" dxf="1">
      <nc r="K66">
        <f>F66-#REF!</f>
      </nc>
      <ndxf>
        <font>
          <sz val="11"/>
          <color rgb="FFFF0000"/>
        </font>
        <numFmt numFmtId="168" formatCode="#,##0.0"/>
      </ndxf>
    </rcc>
    <rcc rId="0" sId="1" dxf="1">
      <nc r="K67">
        <f>F67-#REF!</f>
      </nc>
      <ndxf>
        <font>
          <sz val="11"/>
          <color rgb="FFFF0000"/>
        </font>
        <numFmt numFmtId="168" formatCode="#,##0.0"/>
      </ndxf>
    </rcc>
    <rcc rId="0" sId="1" dxf="1">
      <nc r="K68">
        <f>F68-#REF!</f>
      </nc>
      <ndxf>
        <font>
          <sz val="11"/>
          <color rgb="FFFF0000"/>
        </font>
        <numFmt numFmtId="168" formatCode="#,##0.0"/>
      </ndxf>
    </rcc>
    <rcc rId="0" sId="1" dxf="1">
      <nc r="K69">
        <f>F69-#REF!</f>
      </nc>
      <ndxf>
        <font>
          <sz val="11"/>
          <color rgb="FFFF0000"/>
        </font>
        <numFmt numFmtId="168" formatCode="#,##0.0"/>
      </ndxf>
    </rcc>
    <rcc rId="0" sId="1" dxf="1">
      <nc r="K70">
        <f>F70-#REF!</f>
      </nc>
      <ndxf>
        <font>
          <sz val="11"/>
          <color rgb="FFFF0000"/>
        </font>
        <numFmt numFmtId="168" formatCode="#,##0.0"/>
      </ndxf>
    </rcc>
    <rcc rId="0" sId="1" dxf="1">
      <nc r="K71">
        <f>F71-#REF!</f>
      </nc>
      <ndxf>
        <font>
          <sz val="11"/>
          <color rgb="FFFF0000"/>
        </font>
        <numFmt numFmtId="168" formatCode="#,##0.0"/>
      </ndxf>
    </rcc>
    <rcc rId="0" sId="1" dxf="1">
      <nc r="K72">
        <f>F72-#REF!</f>
      </nc>
      <ndxf>
        <font>
          <sz val="11"/>
          <color rgb="FFFF0000"/>
        </font>
        <numFmt numFmtId="168" formatCode="#,##0.0"/>
      </ndxf>
    </rcc>
    <rcc rId="0" sId="1" dxf="1">
      <nc r="K73">
        <f>F73-#REF!</f>
      </nc>
      <ndxf>
        <font>
          <sz val="11"/>
          <color rgb="FFFF0000"/>
        </font>
        <numFmt numFmtId="168" formatCode="#,##0.0"/>
      </ndxf>
    </rcc>
    <rcc rId="0" sId="1" dxf="1">
      <nc r="K74">
        <f>F74-#REF!</f>
      </nc>
      <ndxf>
        <font>
          <sz val="11"/>
          <color rgb="FFFF0000"/>
        </font>
        <numFmt numFmtId="168" formatCode="#,##0.0"/>
      </ndxf>
    </rcc>
    <rcc rId="0" sId="1" dxf="1">
      <nc r="K75">
        <f>F75-#REF!</f>
      </nc>
      <ndxf>
        <font>
          <sz val="11"/>
          <color rgb="FFFF0000"/>
        </font>
        <numFmt numFmtId="168" formatCode="#,##0.0"/>
      </ndxf>
    </rcc>
    <rcc rId="0" sId="1" dxf="1">
      <nc r="K76">
        <f>F76-#REF!</f>
      </nc>
      <ndxf>
        <font>
          <sz val="11"/>
          <color rgb="FFFF0000"/>
        </font>
        <numFmt numFmtId="168" formatCode="#,##0.0"/>
      </ndxf>
    </rcc>
    <rcc rId="0" sId="1" dxf="1">
      <nc r="K77">
        <f>F77-#REF!</f>
      </nc>
      <ndxf>
        <font>
          <sz val="11"/>
          <color rgb="FFFF0000"/>
        </font>
        <numFmt numFmtId="168" formatCode="#,##0.0"/>
      </ndxf>
    </rcc>
    <rcc rId="0" sId="1" dxf="1">
      <nc r="K78">
        <f>F78-#REF!</f>
      </nc>
      <ndxf>
        <font>
          <sz val="11"/>
          <color rgb="FFFF0000"/>
        </font>
        <numFmt numFmtId="168" formatCode="#,##0.0"/>
      </ndxf>
    </rcc>
    <rcc rId="0" sId="1" dxf="1">
      <nc r="K79">
        <f>F79-#REF!</f>
      </nc>
      <ndxf>
        <font>
          <sz val="11"/>
          <color rgb="FFFF0000"/>
        </font>
        <numFmt numFmtId="168" formatCode="#,##0.0"/>
      </ndxf>
    </rcc>
    <rcc rId="0" sId="1" dxf="1">
      <nc r="K80">
        <f>F80-#REF!</f>
      </nc>
      <ndxf>
        <font>
          <sz val="11"/>
          <color rgb="FFFF0000"/>
        </font>
        <numFmt numFmtId="168" formatCode="#,##0.0"/>
      </ndxf>
    </rcc>
    <rcc rId="0" sId="1" dxf="1">
      <nc r="K81">
        <f>F81-#REF!</f>
      </nc>
      <ndxf>
        <font>
          <sz val="11"/>
          <color rgb="FFFF0000"/>
        </font>
        <numFmt numFmtId="168" formatCode="#,##0.0"/>
      </ndxf>
    </rcc>
    <rcc rId="0" sId="1" dxf="1">
      <nc r="K82">
        <f>F82-#REF!</f>
      </nc>
      <ndxf>
        <font>
          <sz val="11"/>
          <color rgb="FFFF0000"/>
        </font>
        <numFmt numFmtId="168" formatCode="#,##0.0"/>
      </ndxf>
    </rcc>
    <rcc rId="0" sId="1" dxf="1">
      <nc r="K83">
        <f>F83-#REF!</f>
      </nc>
      <ndxf>
        <font>
          <sz val="11"/>
          <color rgb="FFFF0000"/>
        </font>
        <numFmt numFmtId="168" formatCode="#,##0.0"/>
      </ndxf>
    </rcc>
    <rcc rId="0" sId="1" dxf="1">
      <nc r="K84">
        <f>F84-#REF!</f>
      </nc>
      <ndxf>
        <font>
          <sz val="11"/>
          <color rgb="FFFF0000"/>
        </font>
        <numFmt numFmtId="168" formatCode="#,##0.0"/>
      </ndxf>
    </rcc>
    <rcc rId="0" sId="1" dxf="1">
      <nc r="K85">
        <f>F85-#REF!</f>
      </nc>
      <ndxf>
        <font>
          <sz val="11"/>
          <color rgb="FFFF0000"/>
        </font>
        <numFmt numFmtId="168" formatCode="#,##0.0"/>
      </ndxf>
    </rcc>
    <rcc rId="0" sId="1" dxf="1">
      <nc r="K86">
        <f>F86-#REF!</f>
      </nc>
      <ndxf>
        <font>
          <sz val="11"/>
          <color rgb="FFFF0000"/>
        </font>
        <numFmt numFmtId="168" formatCode="#,##0.0"/>
      </ndxf>
    </rcc>
    <rcc rId="0" sId="1" dxf="1">
      <nc r="K87">
        <f>F87-#REF!</f>
      </nc>
      <ndxf>
        <font>
          <sz val="11"/>
          <color rgb="FFFF0000"/>
        </font>
        <numFmt numFmtId="168" formatCode="#,##0.0"/>
      </ndxf>
    </rcc>
    <rcc rId="0" sId="1" dxf="1">
      <nc r="K88">
        <f>F88-#REF!</f>
      </nc>
      <ndxf>
        <font>
          <sz val="11"/>
          <color rgb="FFFF0000"/>
        </font>
        <numFmt numFmtId="168" formatCode="#,##0.0"/>
      </ndxf>
    </rcc>
    <rcc rId="0" sId="1" dxf="1">
      <nc r="K89">
        <f>F89-#REF!</f>
      </nc>
      <ndxf>
        <font>
          <sz val="11"/>
          <color rgb="FFFF0000"/>
        </font>
        <numFmt numFmtId="168" formatCode="#,##0.0"/>
      </ndxf>
    </rcc>
    <rcc rId="0" sId="1" dxf="1">
      <nc r="K90">
        <f>F90-#REF!</f>
      </nc>
      <ndxf>
        <font>
          <sz val="11"/>
          <color rgb="FFFF0000"/>
        </font>
        <numFmt numFmtId="168" formatCode="#,##0.0"/>
      </ndxf>
    </rcc>
    <rcc rId="0" sId="1" dxf="1">
      <nc r="K91">
        <f>F91-#REF!</f>
      </nc>
      <ndxf>
        <font>
          <sz val="11"/>
          <color rgb="FFFF0000"/>
        </font>
        <numFmt numFmtId="168" formatCode="#,##0.0"/>
      </ndxf>
    </rcc>
    <rcc rId="0" sId="1" dxf="1">
      <nc r="K92">
        <f>F92-#REF!</f>
      </nc>
      <ndxf>
        <font>
          <sz val="11"/>
          <color rgb="FFFF0000"/>
        </font>
        <numFmt numFmtId="168" formatCode="#,##0.0"/>
      </ndxf>
    </rcc>
    <rcc rId="0" sId="1" dxf="1">
      <nc r="K93">
        <f>F93-#REF!</f>
      </nc>
      <ndxf>
        <font>
          <sz val="11"/>
          <color rgb="FFFF0000"/>
        </font>
        <numFmt numFmtId="168" formatCode="#,##0.0"/>
      </ndxf>
    </rcc>
    <rcc rId="0" sId="1" dxf="1">
      <nc r="K94">
        <f>F94-#REF!</f>
      </nc>
      <ndxf>
        <font>
          <sz val="11"/>
          <color rgb="FFFF0000"/>
        </font>
        <numFmt numFmtId="168" formatCode="#,##0.0"/>
      </ndxf>
    </rcc>
    <rcc rId="0" sId="1" dxf="1">
      <nc r="K95">
        <f>F95-#REF!</f>
      </nc>
      <ndxf>
        <font>
          <sz val="11"/>
          <color rgb="FFFF0000"/>
        </font>
        <numFmt numFmtId="168" formatCode="#,##0.0"/>
      </ndxf>
    </rcc>
    <rcc rId="0" sId="1" dxf="1">
      <nc r="K96">
        <f>F96-#REF!</f>
      </nc>
      <ndxf>
        <font>
          <sz val="11"/>
          <color rgb="FFFF0000"/>
        </font>
        <numFmt numFmtId="168" formatCode="#,##0.0"/>
      </ndxf>
    </rcc>
    <rcc rId="0" sId="1" dxf="1">
      <nc r="K97">
        <f>F97-#REF!</f>
      </nc>
      <ndxf>
        <font>
          <sz val="11"/>
          <color rgb="FFFF0000"/>
        </font>
        <numFmt numFmtId="168" formatCode="#,##0.0"/>
      </ndxf>
    </rcc>
    <rcc rId="0" sId="1" dxf="1">
      <nc r="K98">
        <f>F98-#REF!</f>
      </nc>
      <ndxf>
        <font>
          <sz val="11"/>
          <color rgb="FFFF0000"/>
        </font>
        <numFmt numFmtId="168" formatCode="#,##0.0"/>
      </ndxf>
    </rcc>
    <rcc rId="0" sId="1" dxf="1">
      <nc r="K99">
        <f>F99-#REF!</f>
      </nc>
      <ndxf>
        <font>
          <sz val="11"/>
          <color rgb="FFFF0000"/>
        </font>
        <numFmt numFmtId="168" formatCode="#,##0.0"/>
      </ndxf>
    </rcc>
    <rcc rId="0" sId="1" dxf="1">
      <nc r="K100">
        <f>F100-#REF!</f>
      </nc>
      <ndxf>
        <font>
          <sz val="11"/>
          <color rgb="FFFF0000"/>
        </font>
        <numFmt numFmtId="168" formatCode="#,##0.0"/>
      </ndxf>
    </rcc>
    <rcc rId="0" sId="1" dxf="1">
      <nc r="K101">
        <f>F101-#REF!</f>
      </nc>
      <ndxf>
        <font>
          <sz val="11"/>
          <color rgb="FFFF0000"/>
        </font>
        <numFmt numFmtId="168" formatCode="#,##0.0"/>
      </ndxf>
    </rcc>
    <rcc rId="0" sId="1" dxf="1">
      <nc r="K102">
        <f>F102-#REF!</f>
      </nc>
      <ndxf>
        <font>
          <sz val="11"/>
          <color rgb="FFFF0000"/>
        </font>
        <numFmt numFmtId="168" formatCode="#,##0.0"/>
      </ndxf>
    </rcc>
    <rcc rId="0" sId="1" dxf="1">
      <nc r="K103">
        <f>F103-#REF!</f>
      </nc>
      <ndxf>
        <font>
          <sz val="11"/>
          <color rgb="FFFF0000"/>
        </font>
        <numFmt numFmtId="168" formatCode="#,##0.0"/>
      </ndxf>
    </rcc>
    <rcc rId="0" sId="1" dxf="1">
      <nc r="K104">
        <f>F104-#REF!</f>
      </nc>
      <ndxf>
        <font>
          <sz val="11"/>
          <color rgb="FFFF0000"/>
        </font>
        <numFmt numFmtId="168" formatCode="#,##0.0"/>
      </ndxf>
    </rcc>
    <rcc rId="0" sId="1" dxf="1">
      <nc r="K105">
        <f>F105-#REF!</f>
      </nc>
      <ndxf>
        <font>
          <sz val="11"/>
          <color rgb="FFFF0000"/>
        </font>
        <numFmt numFmtId="168" formatCode="#,##0.0"/>
      </ndxf>
    </rcc>
    <rcc rId="0" sId="1" dxf="1">
      <nc r="K106">
        <f>F106-#REF!</f>
      </nc>
      <ndxf>
        <font>
          <sz val="11"/>
          <color rgb="FFFF0000"/>
        </font>
        <numFmt numFmtId="168" formatCode="#,##0.0"/>
      </ndxf>
    </rcc>
    <rcc rId="0" sId="1" dxf="1">
      <nc r="K107">
        <f>F107-#REF!</f>
      </nc>
      <ndxf>
        <font>
          <sz val="11"/>
          <color rgb="FFFF0000"/>
        </font>
        <numFmt numFmtId="168" formatCode="#,##0.0"/>
      </ndxf>
    </rcc>
    <rcc rId="0" sId="1" dxf="1">
      <nc r="K108">
        <f>F108-#REF!</f>
      </nc>
      <ndxf>
        <font>
          <sz val="11"/>
          <color rgb="FFFF0000"/>
        </font>
        <numFmt numFmtId="168" formatCode="#,##0.0"/>
      </ndxf>
    </rcc>
    <rcc rId="0" sId="1" dxf="1">
      <nc r="K109">
        <f>F109-#REF!</f>
      </nc>
      <ndxf>
        <font>
          <sz val="11"/>
          <color rgb="FFFF0000"/>
        </font>
        <numFmt numFmtId="168" formatCode="#,##0.0"/>
      </ndxf>
    </rcc>
    <rcc rId="0" sId="1" dxf="1">
      <nc r="K110">
        <f>F110-#REF!</f>
      </nc>
      <ndxf>
        <font>
          <sz val="11"/>
          <color rgb="FFFF0000"/>
        </font>
        <numFmt numFmtId="168" formatCode="#,##0.0"/>
      </ndxf>
    </rcc>
    <rcc rId="0" sId="1" dxf="1">
      <nc r="K111">
        <f>F111-#REF!</f>
      </nc>
      <ndxf>
        <font>
          <sz val="11"/>
          <color rgb="FFFF0000"/>
        </font>
        <numFmt numFmtId="168" formatCode="#,##0.0"/>
      </ndxf>
    </rcc>
    <rcc rId="0" sId="1" dxf="1">
      <nc r="K112">
        <f>F112-#REF!</f>
      </nc>
      <ndxf>
        <font>
          <sz val="11"/>
          <color rgb="FFFF0000"/>
        </font>
        <numFmt numFmtId="168" formatCode="#,##0.0"/>
      </ndxf>
    </rcc>
    <rcc rId="0" sId="1" dxf="1">
      <nc r="K113">
        <f>F113-#REF!</f>
      </nc>
      <ndxf>
        <font>
          <sz val="11"/>
          <color rgb="FFFF0000"/>
        </font>
        <numFmt numFmtId="168" formatCode="#,##0.0"/>
      </ndxf>
    </rcc>
    <rcc rId="0" sId="1" dxf="1">
      <nc r="K114">
        <f>F114-#REF!</f>
      </nc>
      <ndxf>
        <font>
          <sz val="11"/>
          <color rgb="FFFF0000"/>
        </font>
        <numFmt numFmtId="168" formatCode="#,##0.0"/>
      </ndxf>
    </rcc>
    <rcc rId="0" sId="1" dxf="1">
      <nc r="K115">
        <f>F115-#REF!</f>
      </nc>
      <ndxf>
        <font>
          <sz val="11"/>
          <color rgb="FFFF0000"/>
        </font>
        <numFmt numFmtId="168" formatCode="#,##0.0"/>
      </ndxf>
    </rcc>
    <rcc rId="0" sId="1" dxf="1">
      <nc r="K116">
        <f>F116-#REF!</f>
      </nc>
      <ndxf>
        <font>
          <sz val="11"/>
          <color rgb="FFFF0000"/>
        </font>
        <numFmt numFmtId="168" formatCode="#,##0.0"/>
      </ndxf>
    </rcc>
    <rcc rId="0" sId="1" dxf="1">
      <nc r="K117">
        <f>F117-#REF!</f>
      </nc>
      <ndxf>
        <font>
          <sz val="11"/>
          <color rgb="FFFF0000"/>
        </font>
        <numFmt numFmtId="168" formatCode="#,##0.0"/>
      </ndxf>
    </rcc>
    <rcc rId="0" sId="1" dxf="1">
      <nc r="K118">
        <f>F118-#REF!</f>
      </nc>
      <ndxf>
        <font>
          <sz val="11"/>
          <color rgb="FFFF0000"/>
        </font>
        <numFmt numFmtId="168" formatCode="#,##0.0"/>
      </ndxf>
    </rcc>
    <rcc rId="0" sId="1" dxf="1">
      <nc r="K119">
        <f>F119-#REF!</f>
      </nc>
      <ndxf>
        <font>
          <sz val="11"/>
          <color rgb="FFFF0000"/>
        </font>
        <numFmt numFmtId="168" formatCode="#,##0.0"/>
      </ndxf>
    </rcc>
    <rcc rId="0" sId="1" dxf="1">
      <nc r="K120">
        <f>F120-#REF!</f>
      </nc>
      <ndxf>
        <font>
          <sz val="11"/>
          <color rgb="FFFF0000"/>
        </font>
        <numFmt numFmtId="168" formatCode="#,##0.0"/>
      </ndxf>
    </rcc>
    <rcc rId="0" sId="1" dxf="1">
      <nc r="K121">
        <f>F121-#REF!</f>
      </nc>
      <ndxf>
        <font>
          <sz val="11"/>
          <color rgb="FFFF0000"/>
        </font>
        <numFmt numFmtId="168" formatCode="#,##0.0"/>
      </ndxf>
    </rcc>
    <rcc rId="0" sId="1" dxf="1">
      <nc r="K122">
        <f>F122-#REF!</f>
      </nc>
      <ndxf>
        <font>
          <sz val="11"/>
          <color rgb="FFFF0000"/>
        </font>
        <numFmt numFmtId="168" formatCode="#,##0.0"/>
      </ndxf>
    </rcc>
    <rcc rId="0" sId="1" dxf="1">
      <nc r="K123">
        <f>F123-#REF!</f>
      </nc>
      <ndxf>
        <font>
          <sz val="11"/>
          <color rgb="FFFF0000"/>
        </font>
        <numFmt numFmtId="168" formatCode="#,##0.0"/>
      </ndxf>
    </rcc>
    <rcc rId="0" sId="1" dxf="1">
      <nc r="K124">
        <f>F124-#REF!</f>
      </nc>
      <ndxf>
        <font>
          <sz val="11"/>
          <color rgb="FFFF0000"/>
        </font>
        <numFmt numFmtId="168" formatCode="#,##0.0"/>
      </ndxf>
    </rcc>
    <rcc rId="0" sId="1" dxf="1">
      <nc r="K125">
        <f>F125-#REF!</f>
      </nc>
      <ndxf>
        <font>
          <sz val="11"/>
          <color rgb="FFFF0000"/>
        </font>
        <numFmt numFmtId="168" formatCode="#,##0.0"/>
      </ndxf>
    </rcc>
    <rcc rId="0" sId="1" dxf="1">
      <nc r="K126">
        <f>F126-#REF!</f>
      </nc>
      <ndxf>
        <font>
          <sz val="11"/>
          <color rgb="FFFF0000"/>
        </font>
        <numFmt numFmtId="168" formatCode="#,##0.0"/>
      </ndxf>
    </rcc>
    <rcc rId="0" sId="1" dxf="1">
      <nc r="K127">
        <f>F127-#REF!</f>
      </nc>
      <ndxf>
        <font>
          <sz val="11"/>
          <color rgb="FFFF0000"/>
        </font>
        <numFmt numFmtId="168" formatCode="#,##0.0"/>
      </ndxf>
    </rcc>
    <rcc rId="0" sId="1" dxf="1">
      <nc r="K128">
        <f>F128-#REF!</f>
      </nc>
      <ndxf>
        <font>
          <sz val="11"/>
          <color rgb="FFFF0000"/>
        </font>
        <numFmt numFmtId="168" formatCode="#,##0.0"/>
      </ndxf>
    </rcc>
    <rcc rId="0" sId="1" dxf="1">
      <nc r="K129">
        <f>F129-#REF!</f>
      </nc>
      <ndxf>
        <font>
          <sz val="11"/>
          <color rgb="FFFF0000"/>
        </font>
        <numFmt numFmtId="168" formatCode="#,##0.0"/>
      </ndxf>
    </rcc>
    <rcc rId="0" sId="1" dxf="1">
      <nc r="K130">
        <f>F130-#REF!</f>
      </nc>
      <ndxf>
        <font>
          <sz val="11"/>
          <color rgb="FFFF0000"/>
        </font>
        <numFmt numFmtId="168" formatCode="#,##0.0"/>
      </ndxf>
    </rcc>
    <rcc rId="0" sId="1" dxf="1">
      <nc r="K131">
        <f>F131-#REF!</f>
      </nc>
      <ndxf>
        <font>
          <sz val="11"/>
          <color rgb="FFFF0000"/>
        </font>
        <numFmt numFmtId="168" formatCode="#,##0.0"/>
      </ndxf>
    </rcc>
    <rcc rId="0" sId="1" dxf="1">
      <nc r="K132">
        <f>F132-#REF!</f>
      </nc>
      <ndxf>
        <font>
          <sz val="11"/>
          <color rgb="FFFF0000"/>
        </font>
        <numFmt numFmtId="168" formatCode="#,##0.0"/>
      </ndxf>
    </rcc>
    <rcc rId="0" sId="1" dxf="1">
      <nc r="K133">
        <f>F133-#REF!</f>
      </nc>
      <ndxf>
        <font>
          <sz val="11"/>
          <color rgb="FFFF0000"/>
        </font>
        <numFmt numFmtId="168" formatCode="#,##0.0"/>
      </ndxf>
    </rcc>
    <rcc rId="0" sId="1" dxf="1">
      <nc r="K134">
        <f>F134-#REF!</f>
      </nc>
      <ndxf>
        <font>
          <sz val="11"/>
          <color rgb="FFFF0000"/>
        </font>
        <numFmt numFmtId="168" formatCode="#,##0.0"/>
      </ndxf>
    </rcc>
    <rcc rId="0" sId="1" dxf="1">
      <nc r="K135">
        <f>F135-#REF!</f>
      </nc>
      <ndxf>
        <font>
          <sz val="11"/>
          <color rgb="FFFF0000"/>
        </font>
        <numFmt numFmtId="168" formatCode="#,##0.0"/>
      </ndxf>
    </rcc>
    <rcc rId="0" sId="1" dxf="1">
      <nc r="K136">
        <f>F136-#REF!</f>
      </nc>
      <ndxf>
        <font>
          <sz val="11"/>
          <color rgb="FFFF0000"/>
        </font>
        <numFmt numFmtId="168" formatCode="#,##0.0"/>
      </ndxf>
    </rcc>
    <rcc rId="0" sId="1" dxf="1">
      <nc r="K137">
        <f>F137-#REF!</f>
      </nc>
      <ndxf>
        <font>
          <sz val="11"/>
          <color rgb="FFFF0000"/>
        </font>
        <numFmt numFmtId="168" formatCode="#,##0.0"/>
      </ndxf>
    </rcc>
    <rcc rId="0" sId="1" dxf="1">
      <nc r="K138">
        <f>F138-#REF!</f>
      </nc>
      <ndxf>
        <font>
          <sz val="11"/>
          <color rgb="FFFF0000"/>
        </font>
        <numFmt numFmtId="168" formatCode="#,##0.0"/>
      </ndxf>
    </rcc>
    <rcc rId="0" sId="1" dxf="1">
      <nc r="K139">
        <f>F139-#REF!</f>
      </nc>
      <ndxf>
        <font>
          <sz val="11"/>
          <color rgb="FFFF0000"/>
        </font>
        <numFmt numFmtId="168" formatCode="#,##0.0"/>
      </ndxf>
    </rcc>
    <rcc rId="0" sId="1" dxf="1">
      <nc r="K140">
        <f>F140-#REF!</f>
      </nc>
      <ndxf>
        <font>
          <sz val="11"/>
          <color rgb="FFFF0000"/>
        </font>
        <numFmt numFmtId="168" formatCode="#,##0.0"/>
      </ndxf>
    </rcc>
    <rcc rId="0" sId="1" dxf="1">
      <nc r="K141">
        <f>F141-#REF!</f>
      </nc>
      <ndxf>
        <font>
          <sz val="11"/>
          <color rgb="FFFF0000"/>
        </font>
        <numFmt numFmtId="168" formatCode="#,##0.0"/>
      </ndxf>
    </rcc>
    <rcc rId="0" sId="1" dxf="1">
      <nc r="K142">
        <f>F142-#REF!</f>
      </nc>
      <ndxf>
        <font>
          <sz val="11"/>
          <color rgb="FFFF0000"/>
        </font>
        <numFmt numFmtId="168" formatCode="#,##0.0"/>
      </ndxf>
    </rcc>
    <rcc rId="0" sId="1" dxf="1">
      <nc r="K143">
        <f>F143-#REF!</f>
      </nc>
      <ndxf>
        <font>
          <sz val="11"/>
          <color rgb="FFFF0000"/>
        </font>
        <numFmt numFmtId="168" formatCode="#,##0.0"/>
      </ndxf>
    </rcc>
    <rcc rId="0" sId="1" dxf="1">
      <nc r="K144">
        <f>F144-#REF!</f>
      </nc>
      <ndxf>
        <font>
          <sz val="11"/>
          <color rgb="FFFF0000"/>
        </font>
        <numFmt numFmtId="168" formatCode="#,##0.0"/>
      </ndxf>
    </rcc>
    <rcc rId="0" sId="1" dxf="1">
      <nc r="K145">
        <f>F145-#REF!</f>
      </nc>
      <ndxf>
        <font>
          <sz val="11"/>
          <color rgb="FFFF0000"/>
        </font>
        <numFmt numFmtId="168" formatCode="#,##0.0"/>
      </ndxf>
    </rcc>
    <rcc rId="0" sId="1" dxf="1">
      <nc r="K146">
        <f>F146-#REF!</f>
      </nc>
      <ndxf>
        <font>
          <sz val="11"/>
          <color rgb="FFFF0000"/>
        </font>
        <numFmt numFmtId="168" formatCode="#,##0.0"/>
      </ndxf>
    </rcc>
    <rcc rId="0" sId="1" dxf="1">
      <nc r="K147">
        <f>F147-#REF!</f>
      </nc>
      <ndxf>
        <font>
          <sz val="11"/>
          <color rgb="FFFF0000"/>
        </font>
        <numFmt numFmtId="168" formatCode="#,##0.0"/>
      </ndxf>
    </rcc>
    <rcc rId="0" sId="1" dxf="1">
      <nc r="K148">
        <f>F148-#REF!</f>
      </nc>
      <ndxf>
        <font>
          <sz val="11"/>
          <color rgb="FFFF0000"/>
        </font>
        <numFmt numFmtId="168" formatCode="#,##0.0"/>
      </ndxf>
    </rcc>
    <rcc rId="0" sId="1" dxf="1">
      <nc r="K149">
        <f>F149-#REF!</f>
      </nc>
      <ndxf>
        <font>
          <sz val="11"/>
          <color rgb="FFFF0000"/>
        </font>
        <numFmt numFmtId="168" formatCode="#,##0.0"/>
      </ndxf>
    </rcc>
    <rcc rId="0" sId="1" dxf="1">
      <nc r="K150">
        <f>F150-#REF!</f>
      </nc>
      <ndxf>
        <font>
          <sz val="11"/>
          <color rgb="FFFF0000"/>
        </font>
        <numFmt numFmtId="168" formatCode="#,##0.0"/>
      </ndxf>
    </rcc>
    <rcc rId="0" sId="1" dxf="1">
      <nc r="K151">
        <f>F151-#REF!</f>
      </nc>
      <ndxf>
        <font>
          <sz val="11"/>
          <color rgb="FFFF0000"/>
        </font>
        <numFmt numFmtId="168" formatCode="#,##0.0"/>
      </ndxf>
    </rcc>
    <rcc rId="0" sId="1" dxf="1">
      <nc r="K152">
        <f>F152-#REF!</f>
      </nc>
      <ndxf>
        <font>
          <sz val="11"/>
          <color rgb="FFFF0000"/>
        </font>
        <numFmt numFmtId="168" formatCode="#,##0.0"/>
      </ndxf>
    </rcc>
    <rcc rId="0" sId="1" dxf="1">
      <nc r="K153">
        <f>F153-#REF!</f>
      </nc>
      <ndxf>
        <font>
          <sz val="11"/>
          <color rgb="FFFF0000"/>
        </font>
        <numFmt numFmtId="168" formatCode="#,##0.0"/>
      </ndxf>
    </rcc>
    <rcc rId="0" sId="1" dxf="1">
      <nc r="K154">
        <f>F154-#REF!</f>
      </nc>
      <ndxf>
        <font>
          <sz val="11"/>
          <color rgb="FFFF0000"/>
        </font>
        <numFmt numFmtId="168" formatCode="#,##0.0"/>
      </ndxf>
    </rcc>
    <rcc rId="0" sId="1" dxf="1">
      <nc r="K155">
        <f>F155-#REF!</f>
      </nc>
      <ndxf>
        <font>
          <sz val="11"/>
          <color rgb="FFFF0000"/>
        </font>
        <numFmt numFmtId="168" formatCode="#,##0.0"/>
      </ndxf>
    </rcc>
    <rcc rId="0" sId="1" dxf="1">
      <nc r="K156">
        <f>F156-#REF!</f>
      </nc>
      <ndxf>
        <font>
          <sz val="11"/>
          <color rgb="FFFF0000"/>
        </font>
        <numFmt numFmtId="168" formatCode="#,##0.0"/>
      </ndxf>
    </rcc>
    <rcc rId="0" sId="1" dxf="1">
      <nc r="K157">
        <f>F157-#REF!</f>
      </nc>
      <ndxf>
        <font>
          <sz val="11"/>
          <color rgb="FFFF0000"/>
        </font>
        <numFmt numFmtId="168" formatCode="#,##0.0"/>
      </ndxf>
    </rcc>
    <rcc rId="0" sId="1" dxf="1">
      <nc r="K158">
        <f>F158-#REF!</f>
      </nc>
      <ndxf>
        <font>
          <sz val="11"/>
          <color rgb="FFFF0000"/>
        </font>
        <numFmt numFmtId="168" formatCode="#,##0.0"/>
      </ndxf>
    </rcc>
    <rcc rId="0" sId="1" dxf="1">
      <nc r="K159">
        <f>F159-#REF!</f>
      </nc>
      <ndxf>
        <font>
          <sz val="11"/>
          <color rgb="FFFF0000"/>
        </font>
        <numFmt numFmtId="168" formatCode="#,##0.0"/>
      </ndxf>
    </rcc>
    <rcc rId="0" sId="1" dxf="1">
      <nc r="K160">
        <f>F160-#REF!</f>
      </nc>
      <ndxf>
        <font>
          <sz val="11"/>
          <color rgb="FFFF0000"/>
        </font>
        <numFmt numFmtId="168" formatCode="#,##0.0"/>
      </ndxf>
    </rcc>
    <rcc rId="0" sId="1" dxf="1">
      <nc r="K161">
        <f>F161-#REF!</f>
      </nc>
      <ndxf>
        <font>
          <sz val="11"/>
          <color rgb="FFFF0000"/>
        </font>
        <numFmt numFmtId="168" formatCode="#,##0.0"/>
      </ndxf>
    </rcc>
    <rcc rId="0" sId="1" dxf="1">
      <nc r="K162">
        <f>F162-#REF!</f>
      </nc>
      <ndxf>
        <font>
          <sz val="11"/>
          <color rgb="FFFF0000"/>
        </font>
        <numFmt numFmtId="168" formatCode="#,##0.0"/>
      </ndxf>
    </rcc>
    <rcc rId="0" sId="1" dxf="1">
      <nc r="K163">
        <f>F163-#REF!</f>
      </nc>
      <ndxf>
        <font>
          <sz val="11"/>
          <color rgb="FFFF0000"/>
        </font>
        <numFmt numFmtId="168" formatCode="#,##0.0"/>
      </ndxf>
    </rcc>
    <rcc rId="0" sId="1" dxf="1">
      <nc r="K164">
        <f>F164-#REF!</f>
      </nc>
      <ndxf>
        <font>
          <sz val="11"/>
          <color rgb="FFFF0000"/>
        </font>
        <numFmt numFmtId="168" formatCode="#,##0.0"/>
      </ndxf>
    </rcc>
    <rcc rId="0" sId="1" dxf="1">
      <nc r="K165">
        <f>F165-#REF!</f>
      </nc>
      <ndxf>
        <font>
          <sz val="11"/>
          <color rgb="FFFF0000"/>
        </font>
        <numFmt numFmtId="168" formatCode="#,##0.0"/>
      </ndxf>
    </rcc>
    <rcc rId="0" sId="1" dxf="1">
      <nc r="K166">
        <f>F166-#REF!</f>
      </nc>
      <ndxf>
        <font>
          <sz val="11"/>
          <color rgb="FFFF0000"/>
        </font>
        <numFmt numFmtId="168" formatCode="#,##0.0"/>
      </ndxf>
    </rcc>
    <rcc rId="0" sId="1" dxf="1">
      <nc r="K167">
        <f>F167-#REF!</f>
      </nc>
      <ndxf>
        <font>
          <sz val="11"/>
          <color rgb="FFFF0000"/>
        </font>
        <numFmt numFmtId="168" formatCode="#,##0.0"/>
      </ndxf>
    </rcc>
    <rcc rId="0" sId="1" dxf="1">
      <nc r="K168">
        <f>F168-#REF!</f>
      </nc>
      <ndxf>
        <font>
          <sz val="11"/>
          <color rgb="FFFF0000"/>
        </font>
        <numFmt numFmtId="168" formatCode="#,##0.0"/>
      </ndxf>
    </rcc>
    <rcc rId="0" sId="1" dxf="1">
      <nc r="K169">
        <f>F169-#REF!</f>
      </nc>
      <ndxf>
        <font>
          <sz val="11"/>
          <color rgb="FFFF0000"/>
        </font>
        <numFmt numFmtId="168" formatCode="#,##0.0"/>
      </ndxf>
    </rcc>
    <rcc rId="0" sId="1" dxf="1">
      <nc r="K170">
        <f>F170-#REF!</f>
      </nc>
      <ndxf>
        <font>
          <sz val="11"/>
          <color rgb="FFFF0000"/>
        </font>
        <numFmt numFmtId="168" formatCode="#,##0.0"/>
      </ndxf>
    </rcc>
    <rcc rId="0" sId="1" dxf="1">
      <nc r="K171">
        <f>F171-#REF!</f>
      </nc>
      <ndxf>
        <font>
          <sz val="11"/>
          <color rgb="FFFF0000"/>
        </font>
        <numFmt numFmtId="168" formatCode="#,##0.0"/>
      </ndxf>
    </rcc>
    <rcc rId="0" sId="1" dxf="1">
      <nc r="K172">
        <f>F172-#REF!</f>
      </nc>
      <ndxf>
        <font>
          <sz val="11"/>
          <color rgb="FFFF0000"/>
        </font>
        <numFmt numFmtId="168" formatCode="#,##0.0"/>
      </ndxf>
    </rcc>
    <rcc rId="0" sId="1" dxf="1">
      <nc r="K173">
        <f>F173-#REF!</f>
      </nc>
      <ndxf>
        <font>
          <sz val="11"/>
          <color rgb="FFFF0000"/>
        </font>
        <numFmt numFmtId="168" formatCode="#,##0.0"/>
      </ndxf>
    </rcc>
    <rcc rId="0" sId="1" dxf="1">
      <nc r="K174">
        <f>F174-#REF!</f>
      </nc>
      <ndxf>
        <font>
          <sz val="11"/>
          <color rgb="FFFF0000"/>
        </font>
        <numFmt numFmtId="168" formatCode="#,##0.0"/>
      </ndxf>
    </rcc>
    <rcc rId="0" sId="1" dxf="1">
      <nc r="K175">
        <f>F175-#REF!</f>
      </nc>
      <ndxf>
        <font>
          <sz val="11"/>
          <color rgb="FFFF0000"/>
        </font>
        <numFmt numFmtId="168" formatCode="#,##0.0"/>
      </ndxf>
    </rcc>
    <rcc rId="0" sId="1" dxf="1">
      <nc r="K176">
        <f>F176-#REF!</f>
      </nc>
      <ndxf>
        <font>
          <sz val="11"/>
          <color rgb="FFFF0000"/>
        </font>
        <numFmt numFmtId="168" formatCode="#,##0.0"/>
      </ndxf>
    </rcc>
    <rcc rId="0" sId="1" dxf="1">
      <nc r="K177">
        <f>F177-#REF!</f>
      </nc>
      <ndxf>
        <font>
          <sz val="11"/>
          <color rgb="FFFF0000"/>
        </font>
        <numFmt numFmtId="168" formatCode="#,##0.0"/>
      </ndxf>
    </rcc>
    <rcc rId="0" sId="1" dxf="1">
      <nc r="K178">
        <f>F178-#REF!</f>
      </nc>
      <ndxf>
        <font>
          <sz val="11"/>
          <color rgb="FFFF0000"/>
        </font>
        <numFmt numFmtId="168" formatCode="#,##0.0"/>
      </ndxf>
    </rcc>
    <rcc rId="0" sId="1" dxf="1">
      <nc r="K179">
        <f>F179-#REF!</f>
      </nc>
      <ndxf>
        <font>
          <sz val="11"/>
          <color rgb="FFFF0000"/>
        </font>
        <numFmt numFmtId="168" formatCode="#,##0.0"/>
      </ndxf>
    </rcc>
    <rcc rId="0" sId="1" dxf="1">
      <nc r="K180">
        <f>F180-#REF!</f>
      </nc>
      <ndxf>
        <font>
          <sz val="11"/>
          <color rgb="FFFF0000"/>
        </font>
        <numFmt numFmtId="168" formatCode="#,##0.0"/>
      </ndxf>
    </rcc>
    <rcc rId="0" sId="1" dxf="1">
      <nc r="K181">
        <f>F181-#REF!</f>
      </nc>
      <ndxf>
        <font>
          <sz val="11"/>
          <color rgb="FFFF0000"/>
        </font>
        <numFmt numFmtId="168" formatCode="#,##0.0"/>
      </ndxf>
    </rcc>
    <rcc rId="0" sId="1" dxf="1">
      <nc r="K182">
        <f>F182-#REF!</f>
      </nc>
      <ndxf>
        <font>
          <sz val="11"/>
          <color rgb="FFFF0000"/>
        </font>
        <numFmt numFmtId="168" formatCode="#,##0.0"/>
      </ndxf>
    </rcc>
    <rcc rId="0" sId="1" dxf="1">
      <nc r="K183">
        <f>F183-#REF!</f>
      </nc>
      <ndxf>
        <font>
          <sz val="11"/>
          <color rgb="FFFF0000"/>
        </font>
        <numFmt numFmtId="168" formatCode="#,##0.0"/>
      </ndxf>
    </rcc>
    <rcc rId="0" sId="1" dxf="1">
      <nc r="K184">
        <f>F184-#REF!</f>
      </nc>
      <ndxf>
        <font>
          <sz val="11"/>
          <color rgb="FFFF0000"/>
        </font>
        <numFmt numFmtId="168" formatCode="#,##0.0"/>
      </ndxf>
    </rcc>
    <rcc rId="0" sId="1" dxf="1">
      <nc r="K185">
        <f>F185-#REF!</f>
      </nc>
      <ndxf>
        <font>
          <sz val="11"/>
          <color rgb="FFFF0000"/>
        </font>
        <numFmt numFmtId="168" formatCode="#,##0.0"/>
      </ndxf>
    </rcc>
    <rcc rId="0" sId="1" dxf="1">
      <nc r="K186">
        <f>F186-#REF!</f>
      </nc>
      <ndxf>
        <font>
          <sz val="11"/>
          <color rgb="FFFF0000"/>
        </font>
        <numFmt numFmtId="168" formatCode="#,##0.0"/>
      </ndxf>
    </rcc>
    <rcc rId="0" sId="1" dxf="1">
      <nc r="K187">
        <f>F187-#REF!</f>
      </nc>
      <ndxf>
        <font>
          <sz val="11"/>
          <color rgb="FFFF0000"/>
        </font>
        <numFmt numFmtId="168" formatCode="#,##0.0"/>
      </ndxf>
    </rcc>
    <rcc rId="0" sId="1" dxf="1">
      <nc r="K188">
        <f>F188-#REF!</f>
      </nc>
      <ndxf>
        <font>
          <sz val="11"/>
          <color rgb="FFFF0000"/>
        </font>
        <numFmt numFmtId="168" formatCode="#,##0.0"/>
      </ndxf>
    </rcc>
    <rcc rId="0" sId="1" dxf="1">
      <nc r="K189">
        <f>F189-#REF!</f>
      </nc>
      <ndxf>
        <font>
          <sz val="11"/>
          <color rgb="FFFF0000"/>
        </font>
        <numFmt numFmtId="168" formatCode="#,##0.0"/>
      </ndxf>
    </rcc>
    <rcc rId="0" sId="1" dxf="1">
      <nc r="K190">
        <f>F190-#REF!</f>
      </nc>
      <ndxf>
        <font>
          <sz val="11"/>
          <color rgb="FFFF0000"/>
        </font>
        <numFmt numFmtId="168" formatCode="#,##0.0"/>
      </ndxf>
    </rcc>
    <rcc rId="0" sId="1" dxf="1">
      <nc r="K191">
        <f>F191-#REF!</f>
      </nc>
      <ndxf>
        <font>
          <sz val="11"/>
          <color rgb="FFFF0000"/>
        </font>
        <numFmt numFmtId="168" formatCode="#,##0.0"/>
      </ndxf>
    </rcc>
    <rcc rId="0" sId="1" dxf="1">
      <nc r="K192">
        <f>F192-#REF!</f>
      </nc>
      <ndxf>
        <font>
          <sz val="11"/>
          <color rgb="FFFF0000"/>
        </font>
        <numFmt numFmtId="168" formatCode="#,##0.0"/>
      </ndxf>
    </rcc>
    <rcc rId="0" sId="1" dxf="1">
      <nc r="K193">
        <f>F193-#REF!</f>
      </nc>
      <ndxf>
        <font>
          <sz val="11"/>
          <color rgb="FFFF0000"/>
        </font>
        <numFmt numFmtId="168" formatCode="#,##0.0"/>
      </ndxf>
    </rcc>
    <rcc rId="0" sId="1" dxf="1">
      <nc r="K194">
        <f>F194-#REF!</f>
      </nc>
      <ndxf>
        <font>
          <sz val="11"/>
          <color rgb="FFFF0000"/>
        </font>
        <numFmt numFmtId="168" formatCode="#,##0.0"/>
      </ndxf>
    </rcc>
    <rcc rId="0" sId="1" dxf="1">
      <nc r="K195">
        <f>F195-#REF!</f>
      </nc>
      <ndxf>
        <font>
          <sz val="11"/>
          <color rgb="FFFF0000"/>
        </font>
        <numFmt numFmtId="168" formatCode="#,##0.0"/>
      </ndxf>
    </rcc>
    <rcc rId="0" sId="1" dxf="1">
      <nc r="K196">
        <f>F196-#REF!</f>
      </nc>
      <ndxf>
        <font>
          <sz val="11"/>
          <color rgb="FFFF0000"/>
        </font>
        <numFmt numFmtId="168" formatCode="#,##0.0"/>
      </ndxf>
    </rcc>
    <rcc rId="0" sId="1" dxf="1">
      <nc r="K197">
        <f>F197-#REF!</f>
      </nc>
      <ndxf>
        <font>
          <sz val="11"/>
          <color rgb="FFFF0000"/>
        </font>
        <numFmt numFmtId="168" formatCode="#,##0.0"/>
      </ndxf>
    </rcc>
    <rcc rId="0" sId="1" dxf="1">
      <nc r="K198">
        <f>F198-#REF!</f>
      </nc>
      <ndxf>
        <font>
          <sz val="11"/>
          <color rgb="FFFF0000"/>
        </font>
        <numFmt numFmtId="168" formatCode="#,##0.0"/>
      </ndxf>
    </rcc>
    <rcc rId="0" sId="1" dxf="1">
      <nc r="K199">
        <f>F199-#REF!</f>
      </nc>
      <ndxf>
        <font>
          <sz val="11"/>
          <color rgb="FFFF0000"/>
        </font>
        <numFmt numFmtId="168" formatCode="#,##0.0"/>
      </ndxf>
    </rcc>
    <rcc rId="0" sId="1" dxf="1">
      <nc r="K200">
        <f>F200-#REF!</f>
      </nc>
      <ndxf>
        <font>
          <sz val="11"/>
          <color rgb="FFFF0000"/>
        </font>
        <numFmt numFmtId="168" formatCode="#,##0.0"/>
      </ndxf>
    </rcc>
    <rcc rId="0" sId="1" dxf="1">
      <nc r="K201">
        <f>F201-#REF!</f>
      </nc>
      <ndxf>
        <font>
          <sz val="11"/>
          <color rgb="FFFF0000"/>
        </font>
        <numFmt numFmtId="168" formatCode="#,##0.0"/>
      </ndxf>
    </rcc>
    <rcc rId="0" sId="1" dxf="1">
      <nc r="K202">
        <f>F202-#REF!</f>
      </nc>
      <ndxf>
        <font>
          <sz val="11"/>
          <color rgb="FFFF0000"/>
        </font>
        <numFmt numFmtId="168" formatCode="#,##0.0"/>
      </ndxf>
    </rcc>
    <rcc rId="0" sId="1" dxf="1">
      <nc r="K203">
        <f>F203-#REF!</f>
      </nc>
      <ndxf>
        <font>
          <sz val="11"/>
          <color rgb="FFFF0000"/>
        </font>
        <numFmt numFmtId="168" formatCode="#,##0.0"/>
      </ndxf>
    </rcc>
    <rcc rId="0" sId="1" dxf="1">
      <nc r="K204">
        <f>F204-#REF!</f>
      </nc>
      <ndxf>
        <font>
          <sz val="11"/>
          <color rgb="FFFF0000"/>
        </font>
        <numFmt numFmtId="168" formatCode="#,##0.0"/>
      </ndxf>
    </rcc>
    <rcc rId="0" sId="1" dxf="1">
      <nc r="K205">
        <f>F205-#REF!</f>
      </nc>
      <ndxf>
        <font>
          <sz val="11"/>
          <color rgb="FFFF0000"/>
        </font>
        <numFmt numFmtId="168" formatCode="#,##0.0"/>
      </ndxf>
    </rcc>
    <rcc rId="0" sId="1" dxf="1">
      <nc r="K206">
        <f>F206-#REF!</f>
      </nc>
      <ndxf>
        <font>
          <sz val="11"/>
          <color rgb="FFFF0000"/>
        </font>
        <numFmt numFmtId="168" formatCode="#,##0.0"/>
      </ndxf>
    </rcc>
    <rcc rId="0" sId="1" dxf="1">
      <nc r="K207">
        <f>F207-#REF!</f>
      </nc>
      <ndxf>
        <font>
          <sz val="11"/>
          <color rgb="FFFF0000"/>
        </font>
        <numFmt numFmtId="168" formatCode="#,##0.0"/>
      </ndxf>
    </rcc>
    <rcc rId="0" sId="1" dxf="1">
      <nc r="K208">
        <f>F208-#REF!</f>
      </nc>
      <ndxf>
        <font>
          <sz val="11"/>
          <color rgb="FFFF0000"/>
        </font>
        <numFmt numFmtId="168" formatCode="#,##0.0"/>
      </ndxf>
    </rcc>
    <rcc rId="0" sId="1" dxf="1">
      <nc r="K209">
        <f>F209-#REF!</f>
      </nc>
      <ndxf>
        <font>
          <sz val="11"/>
          <color rgb="FFFF0000"/>
        </font>
        <numFmt numFmtId="168" formatCode="#,##0.0"/>
      </ndxf>
    </rcc>
    <rcc rId="0" sId="1" dxf="1">
      <nc r="K210">
        <f>F210-#REF!</f>
      </nc>
      <ndxf>
        <font>
          <sz val="11"/>
          <color rgb="FFFF0000"/>
        </font>
        <numFmt numFmtId="168" formatCode="#,##0.0"/>
      </ndxf>
    </rcc>
    <rcc rId="0" sId="1" dxf="1">
      <nc r="K211">
        <f>F211-#REF!</f>
      </nc>
      <ndxf>
        <font>
          <sz val="11"/>
          <color rgb="FFFF0000"/>
        </font>
        <numFmt numFmtId="168" formatCode="#,##0.0"/>
      </ndxf>
    </rcc>
    <rcc rId="0" sId="1" dxf="1">
      <nc r="K212">
        <f>F212-#REF!</f>
      </nc>
      <ndxf>
        <font>
          <sz val="11"/>
          <color rgb="FFFF0000"/>
        </font>
        <numFmt numFmtId="168" formatCode="#,##0.0"/>
      </ndxf>
    </rcc>
    <rcc rId="0" sId="1" dxf="1">
      <nc r="K213">
        <f>F213-#REF!</f>
      </nc>
      <ndxf>
        <font>
          <sz val="11"/>
          <color rgb="FFFF0000"/>
        </font>
        <numFmt numFmtId="168" formatCode="#,##0.0"/>
      </ndxf>
    </rcc>
    <rcc rId="0" sId="1" dxf="1">
      <nc r="K214">
        <f>F214-#REF!</f>
      </nc>
      <ndxf>
        <font>
          <sz val="11"/>
          <color rgb="FFFF0000"/>
        </font>
        <numFmt numFmtId="168" formatCode="#,##0.0"/>
      </ndxf>
    </rcc>
    <rcc rId="0" sId="1" dxf="1">
      <nc r="K215">
        <f>F215-#REF!</f>
      </nc>
      <ndxf>
        <font>
          <sz val="11"/>
          <color rgb="FFFF0000"/>
        </font>
        <numFmt numFmtId="168" formatCode="#,##0.0"/>
      </ndxf>
    </rcc>
    <rcc rId="0" sId="1" dxf="1">
      <nc r="K216">
        <f>F216-#REF!</f>
      </nc>
      <ndxf>
        <font>
          <sz val="11"/>
          <color rgb="FFFF0000"/>
        </font>
        <numFmt numFmtId="168" formatCode="#,##0.0"/>
      </ndxf>
    </rcc>
    <rcc rId="0" sId="1" dxf="1">
      <nc r="K217">
        <f>F217-#REF!</f>
      </nc>
      <ndxf>
        <font>
          <sz val="11"/>
          <color rgb="FFFF0000"/>
        </font>
        <numFmt numFmtId="168" formatCode="#,##0.0"/>
      </ndxf>
    </rcc>
    <rcc rId="0" sId="1" dxf="1">
      <nc r="K218">
        <f>F218-#REF!</f>
      </nc>
      <ndxf>
        <font>
          <sz val="11"/>
          <color rgb="FFFF0000"/>
        </font>
        <numFmt numFmtId="168" formatCode="#,##0.0"/>
      </ndxf>
    </rcc>
    <rcc rId="0" sId="1" dxf="1">
      <nc r="K219">
        <f>F219-#REF!</f>
      </nc>
      <ndxf>
        <font>
          <sz val="11"/>
          <color rgb="FFFF0000"/>
        </font>
        <numFmt numFmtId="168" formatCode="#,##0.0"/>
      </ndxf>
    </rcc>
    <rcc rId="0" sId="1" dxf="1">
      <nc r="K220">
        <f>F220-#REF!</f>
      </nc>
      <ndxf>
        <font>
          <sz val="11"/>
          <color rgb="FFFF0000"/>
        </font>
        <numFmt numFmtId="168" formatCode="#,##0.0"/>
      </ndxf>
    </rcc>
    <rcc rId="0" sId="1" dxf="1">
      <nc r="K221">
        <f>F221-#REF!</f>
      </nc>
      <ndxf>
        <font>
          <sz val="11"/>
          <color rgb="FFFF0000"/>
        </font>
        <numFmt numFmtId="168" formatCode="#,##0.0"/>
      </ndxf>
    </rcc>
    <rcc rId="0" sId="1" dxf="1">
      <nc r="K222">
        <f>F222-#REF!</f>
      </nc>
      <ndxf>
        <font>
          <sz val="11"/>
          <color rgb="FFFF0000"/>
        </font>
        <numFmt numFmtId="168" formatCode="#,##0.0"/>
      </ndxf>
    </rcc>
    <rcc rId="0" sId="1" dxf="1">
      <nc r="K223">
        <f>F223-#REF!</f>
      </nc>
      <ndxf>
        <font>
          <sz val="11"/>
          <color rgb="FFFF0000"/>
        </font>
        <numFmt numFmtId="168" formatCode="#,##0.0"/>
      </ndxf>
    </rcc>
    <rcc rId="0" sId="1" dxf="1">
      <nc r="K224">
        <f>F224-#REF!</f>
      </nc>
      <ndxf>
        <font>
          <sz val="11"/>
          <color rgb="FFFF0000"/>
        </font>
        <numFmt numFmtId="168" formatCode="#,##0.0"/>
      </ndxf>
    </rcc>
    <rcc rId="0" sId="1" dxf="1">
      <nc r="K225">
        <f>F225-#REF!</f>
      </nc>
      <ndxf>
        <font>
          <sz val="11"/>
          <color rgb="FFFF0000"/>
        </font>
        <numFmt numFmtId="168" formatCode="#,##0.0"/>
      </ndxf>
    </rcc>
    <rcc rId="0" sId="1" dxf="1">
      <nc r="K226">
        <f>F226-#REF!</f>
      </nc>
      <ndxf>
        <font>
          <sz val="11"/>
          <color rgb="FFFF0000"/>
        </font>
        <numFmt numFmtId="168" formatCode="#,##0.0"/>
      </ndxf>
    </rcc>
    <rcc rId="0" sId="1" dxf="1">
      <nc r="K227">
        <f>F227-#REF!</f>
      </nc>
      <ndxf>
        <font>
          <sz val="11"/>
          <color rgb="FFFF0000"/>
        </font>
        <numFmt numFmtId="168" formatCode="#,##0.0"/>
      </ndxf>
    </rcc>
    <rcc rId="0" sId="1" dxf="1">
      <nc r="K228">
        <f>F228-#REF!</f>
      </nc>
      <ndxf>
        <font>
          <sz val="11"/>
          <color rgb="FFFF0000"/>
        </font>
        <numFmt numFmtId="168" formatCode="#,##0.0"/>
      </ndxf>
    </rcc>
    <rcc rId="0" sId="1" dxf="1">
      <nc r="K229">
        <f>F229-#REF!</f>
      </nc>
      <ndxf>
        <font>
          <sz val="11"/>
          <color rgb="FFFF0000"/>
        </font>
        <numFmt numFmtId="168" formatCode="#,##0.0"/>
      </ndxf>
    </rcc>
    <rcc rId="0" sId="1" dxf="1">
      <nc r="K230">
        <f>F230-#REF!</f>
      </nc>
      <ndxf>
        <font>
          <sz val="11"/>
          <color rgb="FFFF0000"/>
        </font>
        <numFmt numFmtId="168" formatCode="#,##0.0"/>
      </ndxf>
    </rcc>
    <rcc rId="0" sId="1" dxf="1">
      <nc r="K231">
        <f>F231-#REF!</f>
      </nc>
      <ndxf>
        <font>
          <sz val="11"/>
          <color rgb="FFFF0000"/>
        </font>
        <numFmt numFmtId="168" formatCode="#,##0.0"/>
      </ndxf>
    </rcc>
    <rcc rId="0" sId="1" dxf="1">
      <nc r="K232">
        <f>F232-#REF!</f>
      </nc>
      <ndxf>
        <font>
          <sz val="11"/>
          <color rgb="FFFF0000"/>
        </font>
        <numFmt numFmtId="168" formatCode="#,##0.0"/>
      </ndxf>
    </rcc>
    <rcc rId="0" sId="1" dxf="1">
      <nc r="K233">
        <f>F233-#REF!</f>
      </nc>
      <ndxf>
        <font>
          <sz val="11"/>
          <color rgb="FFFF0000"/>
        </font>
        <numFmt numFmtId="168" formatCode="#,##0.0"/>
      </ndxf>
    </rcc>
    <rcc rId="0" sId="1" dxf="1">
      <nc r="K234">
        <f>F234-#REF!</f>
      </nc>
      <ndxf>
        <font>
          <sz val="11"/>
          <color rgb="FFFF0000"/>
        </font>
        <numFmt numFmtId="168" formatCode="#,##0.0"/>
      </ndxf>
    </rcc>
    <rcc rId="0" sId="1" dxf="1">
      <nc r="K235">
        <f>F235-#REF!</f>
      </nc>
      <ndxf>
        <font>
          <sz val="11"/>
          <color rgb="FFFF0000"/>
        </font>
        <numFmt numFmtId="168" formatCode="#,##0.0"/>
      </ndxf>
    </rcc>
    <rcc rId="0" sId="1" dxf="1">
      <nc r="K236">
        <f>F236-#REF!</f>
      </nc>
      <ndxf>
        <font>
          <sz val="11"/>
          <color rgb="FFFF0000"/>
        </font>
        <numFmt numFmtId="168" formatCode="#,##0.0"/>
      </ndxf>
    </rcc>
    <rcc rId="0" sId="1" dxf="1">
      <nc r="K237">
        <f>F237-#REF!</f>
      </nc>
      <ndxf>
        <font>
          <sz val="11"/>
          <color rgb="FFFF0000"/>
        </font>
        <numFmt numFmtId="168" formatCode="#,##0.0"/>
      </ndxf>
    </rcc>
    <rcc rId="0" sId="1" dxf="1">
      <nc r="K238">
        <f>F238-#REF!</f>
      </nc>
      <ndxf>
        <font>
          <sz val="11"/>
          <color rgb="FFFF0000"/>
        </font>
        <numFmt numFmtId="168" formatCode="#,##0.0"/>
      </ndxf>
    </rcc>
    <rcc rId="0" sId="1" dxf="1">
      <nc r="K239">
        <f>F239-#REF!</f>
      </nc>
      <ndxf>
        <font>
          <sz val="11"/>
          <color rgb="FFFF0000"/>
        </font>
        <numFmt numFmtId="168" formatCode="#,##0.0"/>
      </ndxf>
    </rcc>
    <rcc rId="0" sId="1" dxf="1">
      <nc r="K240">
        <f>F240-#REF!</f>
      </nc>
      <ndxf>
        <font>
          <sz val="11"/>
          <color rgb="FFFF0000"/>
        </font>
        <numFmt numFmtId="168" formatCode="#,##0.0"/>
      </ndxf>
    </rcc>
    <rcc rId="0" sId="1" dxf="1">
      <nc r="K241">
        <f>F241-#REF!</f>
      </nc>
      <ndxf>
        <font>
          <sz val="11"/>
          <color rgb="FFFF0000"/>
        </font>
        <numFmt numFmtId="168" formatCode="#,##0.0"/>
      </ndxf>
    </rcc>
    <rcc rId="0" sId="1" dxf="1">
      <nc r="K242">
        <f>F242-#REF!</f>
      </nc>
      <ndxf>
        <font>
          <sz val="11"/>
          <color rgb="FFFF0000"/>
        </font>
        <numFmt numFmtId="168" formatCode="#,##0.0"/>
      </ndxf>
    </rcc>
    <rcc rId="0" sId="1" dxf="1">
      <nc r="K243">
        <f>F243-#REF!</f>
      </nc>
      <ndxf>
        <font>
          <sz val="11"/>
          <color rgb="FFFF0000"/>
        </font>
        <numFmt numFmtId="168" formatCode="#,##0.0"/>
      </ndxf>
    </rcc>
    <rcc rId="0" sId="1" dxf="1">
      <nc r="K244">
        <f>F244-#REF!</f>
      </nc>
      <ndxf>
        <font>
          <sz val="11"/>
          <color rgb="FFFF0000"/>
        </font>
        <numFmt numFmtId="168" formatCode="#,##0.0"/>
      </ndxf>
    </rcc>
    <rcc rId="0" sId="1" dxf="1">
      <nc r="K245">
        <f>F245-#REF!</f>
      </nc>
      <ndxf>
        <font>
          <sz val="11"/>
          <color rgb="FFFF0000"/>
        </font>
        <numFmt numFmtId="168" formatCode="#,##0.0"/>
      </ndxf>
    </rcc>
    <rcc rId="0" sId="1" dxf="1">
      <nc r="K246">
        <f>F246-#REF!</f>
      </nc>
      <ndxf>
        <font>
          <sz val="11"/>
          <color rgb="FFFF0000"/>
        </font>
        <numFmt numFmtId="168" formatCode="#,##0.0"/>
      </ndxf>
    </rcc>
    <rcc rId="0" sId="1" dxf="1">
      <nc r="K247">
        <f>F247-#REF!</f>
      </nc>
      <ndxf>
        <font>
          <sz val="11"/>
          <color rgb="FFFF0000"/>
        </font>
        <numFmt numFmtId="168" formatCode="#,##0.0"/>
      </ndxf>
    </rcc>
    <rcc rId="0" sId="1" dxf="1">
      <nc r="K248">
        <f>F248-#REF!</f>
      </nc>
      <ndxf>
        <font>
          <sz val="11"/>
          <color rgb="FFFF0000"/>
        </font>
        <numFmt numFmtId="168" formatCode="#,##0.0"/>
      </ndxf>
    </rcc>
    <rcc rId="0" sId="1" dxf="1">
      <nc r="K249">
        <f>F249-#REF!</f>
      </nc>
      <ndxf>
        <font>
          <sz val="11"/>
          <color rgb="FFFF0000"/>
        </font>
        <numFmt numFmtId="168" formatCode="#,##0.0"/>
      </ndxf>
    </rcc>
    <rcc rId="0" sId="1" dxf="1">
      <nc r="K250">
        <f>F250-#REF!</f>
      </nc>
      <ndxf>
        <font>
          <sz val="11"/>
          <color rgb="FFFF0000"/>
        </font>
        <numFmt numFmtId="168" formatCode="#,##0.0"/>
      </ndxf>
    </rcc>
    <rcc rId="0" sId="1" dxf="1">
      <nc r="K251">
        <f>F251-#REF!</f>
      </nc>
      <ndxf>
        <font>
          <sz val="11"/>
          <color rgb="FFFF0000"/>
        </font>
        <numFmt numFmtId="168" formatCode="#,##0.0"/>
      </ndxf>
    </rcc>
    <rcc rId="0" sId="1" dxf="1">
      <nc r="K252">
        <f>F252-#REF!</f>
      </nc>
      <ndxf>
        <font>
          <sz val="11"/>
          <color rgb="FFFF0000"/>
        </font>
        <numFmt numFmtId="168" formatCode="#,##0.0"/>
      </ndxf>
    </rcc>
    <rcc rId="0" sId="1" dxf="1">
      <nc r="K253">
        <f>F253-#REF!</f>
      </nc>
      <ndxf>
        <font>
          <sz val="11"/>
          <color rgb="FFFF0000"/>
        </font>
        <numFmt numFmtId="168" formatCode="#,##0.0"/>
      </ndxf>
    </rcc>
    <rcc rId="0" sId="1" dxf="1">
      <nc r="K254">
        <f>F254-#REF!</f>
      </nc>
      <ndxf>
        <font>
          <sz val="11"/>
          <color rgb="FFFF0000"/>
        </font>
        <numFmt numFmtId="168" formatCode="#,##0.0"/>
      </ndxf>
    </rcc>
    <rcc rId="0" sId="1" dxf="1">
      <nc r="K255">
        <f>F255-#REF!</f>
      </nc>
      <ndxf>
        <font>
          <sz val="11"/>
          <color rgb="FFFF0000"/>
        </font>
        <numFmt numFmtId="168" formatCode="#,##0.0"/>
      </ndxf>
    </rcc>
    <rcc rId="0" sId="1" dxf="1">
      <nc r="K256">
        <f>F256-#REF!</f>
      </nc>
      <ndxf>
        <font>
          <sz val="11"/>
          <color rgb="FFFF0000"/>
        </font>
        <numFmt numFmtId="168" formatCode="#,##0.0"/>
      </ndxf>
    </rcc>
    <rcc rId="0" sId="1" dxf="1">
      <nc r="K257">
        <f>F257-#REF!</f>
      </nc>
      <ndxf>
        <font>
          <sz val="11"/>
          <color rgb="FFFF0000"/>
        </font>
        <numFmt numFmtId="168" formatCode="#,##0.0"/>
      </ndxf>
    </rcc>
    <rcc rId="0" sId="1" dxf="1">
      <nc r="K258">
        <f>F258-#REF!</f>
      </nc>
      <ndxf>
        <font>
          <sz val="11"/>
          <color rgb="FFFF0000"/>
        </font>
        <numFmt numFmtId="168" formatCode="#,##0.0"/>
      </ndxf>
    </rcc>
    <rcc rId="0" sId="1" dxf="1">
      <nc r="K259">
        <f>F259-#REF!</f>
      </nc>
      <ndxf>
        <font>
          <sz val="11"/>
          <color rgb="FFFF0000"/>
        </font>
        <numFmt numFmtId="168" formatCode="#,##0.0"/>
      </ndxf>
    </rcc>
    <rcc rId="0" sId="1" dxf="1">
      <nc r="K260">
        <f>F260-#REF!</f>
      </nc>
      <ndxf>
        <font>
          <sz val="11"/>
          <color rgb="FFFF0000"/>
        </font>
        <numFmt numFmtId="168" formatCode="#,##0.0"/>
      </ndxf>
    </rcc>
    <rcc rId="0" sId="1" dxf="1">
      <nc r="K261">
        <f>F261-#REF!</f>
      </nc>
      <ndxf>
        <font>
          <sz val="11"/>
          <color rgb="FFFF0000"/>
        </font>
        <numFmt numFmtId="168" formatCode="#,##0.0"/>
      </ndxf>
    </rcc>
    <rcc rId="0" sId="1" dxf="1">
      <nc r="K262">
        <f>F262-#REF!</f>
      </nc>
      <ndxf>
        <font>
          <sz val="11"/>
          <color rgb="FFFF0000"/>
        </font>
        <numFmt numFmtId="168" formatCode="#,##0.0"/>
      </ndxf>
    </rcc>
    <rcc rId="0" sId="1" dxf="1">
      <nc r="K263">
        <f>F263-#REF!</f>
      </nc>
      <ndxf>
        <font>
          <sz val="11"/>
          <color rgb="FFFF0000"/>
        </font>
        <numFmt numFmtId="168" formatCode="#,##0.0"/>
      </ndxf>
    </rcc>
    <rcc rId="0" sId="1" dxf="1">
      <nc r="K264">
        <f>F264-#REF!</f>
      </nc>
      <ndxf>
        <font>
          <sz val="11"/>
          <color rgb="FFFF0000"/>
        </font>
        <numFmt numFmtId="168" formatCode="#,##0.0"/>
      </ndxf>
    </rcc>
    <rcc rId="0" sId="1" dxf="1">
      <nc r="K265">
        <f>F265-#REF!</f>
      </nc>
      <ndxf>
        <font>
          <sz val="11"/>
          <color rgb="FFFF0000"/>
        </font>
        <numFmt numFmtId="168" formatCode="#,##0.0"/>
      </ndxf>
    </rcc>
    <rcc rId="0" sId="1" dxf="1">
      <nc r="K266">
        <f>F266-#REF!</f>
      </nc>
      <ndxf>
        <font>
          <sz val="11"/>
          <color rgb="FFFF0000"/>
        </font>
        <numFmt numFmtId="168" formatCode="#,##0.0"/>
      </ndxf>
    </rcc>
    <rcc rId="0" sId="1" dxf="1">
      <nc r="K267">
        <f>F267-#REF!</f>
      </nc>
      <ndxf>
        <font>
          <sz val="11"/>
          <color rgb="FFFF0000"/>
        </font>
        <numFmt numFmtId="168" formatCode="#,##0.0"/>
      </ndxf>
    </rcc>
    <rcc rId="0" sId="1" dxf="1">
      <nc r="K268">
        <f>F268-#REF!</f>
      </nc>
      <ndxf>
        <font>
          <sz val="11"/>
          <color rgb="FFFF0000"/>
        </font>
        <numFmt numFmtId="168" formatCode="#,##0.0"/>
      </ndxf>
    </rcc>
    <rcc rId="0" sId="1" dxf="1">
      <nc r="K269">
        <f>F269-#REF!</f>
      </nc>
      <ndxf>
        <font>
          <sz val="11"/>
          <color rgb="FFFF0000"/>
        </font>
        <numFmt numFmtId="168" formatCode="#,##0.0"/>
      </ndxf>
    </rcc>
    <rcc rId="0" sId="1" dxf="1">
      <nc r="K270">
        <f>F270-#REF!</f>
      </nc>
      <ndxf>
        <font>
          <sz val="11"/>
          <color rgb="FFFF0000"/>
        </font>
        <numFmt numFmtId="168" formatCode="#,##0.0"/>
      </ndxf>
    </rcc>
    <rcc rId="0" sId="1" dxf="1">
      <nc r="K271">
        <f>F271-#REF!</f>
      </nc>
      <ndxf>
        <font>
          <sz val="11"/>
          <color rgb="FFFF0000"/>
        </font>
        <numFmt numFmtId="168" formatCode="#,##0.0"/>
      </ndxf>
    </rcc>
    <rcc rId="0" sId="1" dxf="1">
      <nc r="K272">
        <f>F272-#REF!</f>
      </nc>
      <ndxf>
        <font>
          <sz val="11"/>
          <color rgb="FFFF0000"/>
        </font>
        <numFmt numFmtId="168" formatCode="#,##0.0"/>
      </ndxf>
    </rcc>
    <rcc rId="0" sId="1" dxf="1">
      <nc r="K273">
        <f>F273-#REF!</f>
      </nc>
      <ndxf>
        <font>
          <sz val="11"/>
          <color rgb="FFFF0000"/>
        </font>
        <numFmt numFmtId="168" formatCode="#,##0.0"/>
      </ndxf>
    </rcc>
    <rcc rId="0" sId="1" dxf="1">
      <nc r="K274">
        <f>F274-#REF!</f>
      </nc>
      <ndxf>
        <font>
          <sz val="11"/>
          <color rgb="FFFF0000"/>
        </font>
        <numFmt numFmtId="168" formatCode="#,##0.0"/>
      </ndxf>
    </rcc>
    <rcc rId="0" sId="1" dxf="1">
      <nc r="K275">
        <f>F275-#REF!</f>
      </nc>
      <ndxf>
        <font>
          <sz val="11"/>
          <color rgb="FFFF0000"/>
        </font>
        <numFmt numFmtId="168" formatCode="#,##0.0"/>
      </ndxf>
    </rcc>
    <rcc rId="0" sId="1" dxf="1">
      <nc r="K276">
        <f>F276-#REF!</f>
      </nc>
      <ndxf>
        <font>
          <sz val="11"/>
          <color rgb="FFFF0000"/>
        </font>
        <numFmt numFmtId="168" formatCode="#,##0.0"/>
      </ndxf>
    </rcc>
    <rcc rId="0" sId="1" dxf="1">
      <nc r="K277">
        <f>F277-#REF!</f>
      </nc>
      <ndxf>
        <font>
          <sz val="11"/>
          <color rgb="FFFF0000"/>
        </font>
        <numFmt numFmtId="168" formatCode="#,##0.0"/>
      </ndxf>
    </rcc>
    <rcc rId="0" sId="1" dxf="1">
      <nc r="K278">
        <f>F278-#REF!</f>
      </nc>
      <ndxf>
        <font>
          <sz val="11"/>
          <color rgb="FFFF0000"/>
        </font>
        <numFmt numFmtId="168" formatCode="#,##0.0"/>
      </ndxf>
    </rcc>
    <rcc rId="0" sId="1" dxf="1">
      <nc r="K279">
        <f>F279-#REF!</f>
      </nc>
      <ndxf>
        <font>
          <sz val="11"/>
          <color rgb="FFFF0000"/>
        </font>
        <numFmt numFmtId="168" formatCode="#,##0.0"/>
      </ndxf>
    </rcc>
    <rcc rId="0" sId="1" dxf="1">
      <nc r="K280">
        <f>F280-#REF!</f>
      </nc>
      <ndxf>
        <font>
          <sz val="11"/>
          <color rgb="FFFF0000"/>
        </font>
        <numFmt numFmtId="168" formatCode="#,##0.0"/>
      </ndxf>
    </rcc>
    <rcc rId="0" sId="1" dxf="1">
      <nc r="K281">
        <f>F281-#REF!</f>
      </nc>
      <ndxf>
        <font>
          <sz val="11"/>
          <color rgb="FFFF0000"/>
        </font>
        <numFmt numFmtId="168" formatCode="#,##0.0"/>
      </ndxf>
    </rcc>
    <rcc rId="0" sId="1" dxf="1">
      <nc r="K282">
        <f>F282-#REF!</f>
      </nc>
      <ndxf>
        <font>
          <sz val="11"/>
          <color rgb="FFFF0000"/>
        </font>
        <numFmt numFmtId="168" formatCode="#,##0.0"/>
      </ndxf>
    </rcc>
    <rcc rId="0" sId="1" dxf="1">
      <nc r="K283">
        <f>F283-#REF!</f>
      </nc>
      <ndxf>
        <font>
          <sz val="11"/>
          <color rgb="FFFF0000"/>
        </font>
        <numFmt numFmtId="168" formatCode="#,##0.0"/>
      </ndxf>
    </rcc>
    <rcc rId="0" sId="1" dxf="1">
      <nc r="K284">
        <f>F284-#REF!</f>
      </nc>
      <ndxf>
        <font>
          <sz val="11"/>
          <color rgb="FFFF0000"/>
        </font>
        <numFmt numFmtId="168" formatCode="#,##0.0"/>
      </ndxf>
    </rcc>
    <rcc rId="0" sId="1" dxf="1">
      <nc r="K285">
        <f>F285-#REF!</f>
      </nc>
      <ndxf>
        <font>
          <sz val="11"/>
          <color rgb="FFFF0000"/>
        </font>
        <numFmt numFmtId="168" formatCode="#,##0.0"/>
      </ndxf>
    </rcc>
    <rcc rId="0" sId="1" dxf="1">
      <nc r="K286">
        <f>F286-#REF!</f>
      </nc>
      <ndxf>
        <font>
          <sz val="11"/>
          <color rgb="FFFF0000"/>
        </font>
        <numFmt numFmtId="168" formatCode="#,##0.0"/>
      </ndxf>
    </rcc>
  </rrc>
  <rrc rId="4650" sId="1" ref="K1:K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6:$XFD$6" dn="Z_966D3932_E429_4C59_AC55_697D9EEA620A_.wvu.PrintTitles" sId="1"/>
    <undo index="0" exp="area" ref3D="1" dr="$A$6:$K$384" dn="Z_966D3932_E429_4C59_AC55_697D9EEA620A_.wvu.FilterData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6:$K$384" dn="_ФильтрБазыДанных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cc rId="0" sId="1" dxf="1">
      <nc r="K8">
        <f>J8-#REF!</f>
      </nc>
      <ndxf>
        <font>
          <sz val="11"/>
          <color rgb="FFFF0000"/>
        </font>
        <numFmt numFmtId="168" formatCode="#,##0.0"/>
      </ndxf>
    </rcc>
    <rcc rId="0" sId="1" dxf="1">
      <nc r="K9">
        <f>J9-#REF!</f>
      </nc>
      <ndxf>
        <font>
          <sz val="11"/>
          <color rgb="FFFF0000"/>
        </font>
        <numFmt numFmtId="168" formatCode="#,##0.0"/>
      </ndxf>
    </rcc>
    <rcc rId="0" sId="1" dxf="1">
      <nc r="K10">
        <f>J10-#REF!</f>
      </nc>
      <ndxf>
        <font>
          <sz val="11"/>
          <color rgb="FFFF0000"/>
        </font>
        <numFmt numFmtId="168" formatCode="#,##0.0"/>
      </ndxf>
    </rcc>
    <rcc rId="0" sId="1" dxf="1">
      <nc r="K11">
        <f>J11-#REF!</f>
      </nc>
      <ndxf>
        <font>
          <sz val="11"/>
          <color rgb="FFFF0000"/>
        </font>
        <numFmt numFmtId="168" formatCode="#,##0.0"/>
      </ndxf>
    </rcc>
    <rcc rId="0" sId="1" dxf="1">
      <nc r="K12">
        <f>J12-#REF!</f>
      </nc>
      <ndxf>
        <font>
          <sz val="11"/>
          <color rgb="FFFF0000"/>
        </font>
        <numFmt numFmtId="168" formatCode="#,##0.0"/>
      </ndxf>
    </rcc>
    <rcc rId="0" sId="1" dxf="1">
      <nc r="K13">
        <f>J13-#REF!</f>
      </nc>
      <ndxf>
        <font>
          <sz val="11"/>
          <color rgb="FFFF0000"/>
        </font>
        <numFmt numFmtId="168" formatCode="#,##0.0"/>
      </ndxf>
    </rcc>
    <rcc rId="0" sId="1" dxf="1">
      <nc r="K14">
        <f>J14-#REF!</f>
      </nc>
      <ndxf>
        <font>
          <sz val="11"/>
          <color rgb="FFFF0000"/>
        </font>
        <numFmt numFmtId="168" formatCode="#,##0.0"/>
      </ndxf>
    </rcc>
    <rcc rId="0" sId="1" dxf="1">
      <nc r="K15">
        <f>J15-#REF!</f>
      </nc>
      <ndxf>
        <font>
          <sz val="11"/>
          <color rgb="FFFF0000"/>
        </font>
        <numFmt numFmtId="168" formatCode="#,##0.0"/>
      </ndxf>
    </rcc>
    <rcc rId="0" sId="1" dxf="1">
      <nc r="K16">
        <f>J16-#REF!</f>
      </nc>
      <ndxf>
        <font>
          <sz val="11"/>
          <color rgb="FFFF0000"/>
        </font>
        <numFmt numFmtId="168" formatCode="#,##0.0"/>
      </ndxf>
    </rcc>
    <rcc rId="0" sId="1" dxf="1">
      <nc r="K17">
        <f>J17-#REF!</f>
      </nc>
      <ndxf>
        <font>
          <sz val="11"/>
          <color rgb="FFFF0000"/>
        </font>
        <numFmt numFmtId="168" formatCode="#,##0.0"/>
      </ndxf>
    </rcc>
    <rcc rId="0" sId="1" dxf="1">
      <nc r="K18">
        <f>J18-#REF!</f>
      </nc>
      <ndxf>
        <font>
          <sz val="11"/>
          <color rgb="FFFF0000"/>
        </font>
        <numFmt numFmtId="168" formatCode="#,##0.0"/>
      </ndxf>
    </rcc>
    <rcc rId="0" sId="1" dxf="1">
      <nc r="K19">
        <f>J19-#REF!</f>
      </nc>
      <ndxf>
        <font>
          <sz val="11"/>
          <color rgb="FFFF0000"/>
        </font>
        <numFmt numFmtId="168" formatCode="#,##0.0"/>
      </ndxf>
    </rcc>
    <rcc rId="0" sId="1" dxf="1">
      <nc r="K20">
        <f>J20-#REF!</f>
      </nc>
      <ndxf>
        <font>
          <sz val="11"/>
          <color rgb="FFFF0000"/>
        </font>
        <numFmt numFmtId="168" formatCode="#,##0.0"/>
      </ndxf>
    </rcc>
    <rcc rId="0" sId="1" dxf="1">
      <nc r="K21">
        <f>J21-#REF!</f>
      </nc>
      <ndxf>
        <font>
          <sz val="11"/>
          <color rgb="FFFF0000"/>
        </font>
        <numFmt numFmtId="168" formatCode="#,##0.0"/>
      </ndxf>
    </rcc>
    <rcc rId="0" sId="1" dxf="1">
      <nc r="K22">
        <f>J22-#REF!</f>
      </nc>
      <ndxf>
        <font>
          <sz val="11"/>
          <color rgb="FFFF0000"/>
        </font>
        <numFmt numFmtId="168" formatCode="#,##0.0"/>
      </ndxf>
    </rcc>
    <rcc rId="0" sId="1" dxf="1">
      <nc r="K23">
        <f>J23-#REF!</f>
      </nc>
      <ndxf>
        <font>
          <sz val="11"/>
          <color rgb="FFFF0000"/>
        </font>
        <numFmt numFmtId="168" formatCode="#,##0.0"/>
      </ndxf>
    </rcc>
    <rcc rId="0" sId="1" dxf="1">
      <nc r="K24">
        <f>J24-#REF!</f>
      </nc>
      <ndxf>
        <font>
          <sz val="11"/>
          <color rgb="FFFF0000"/>
        </font>
        <numFmt numFmtId="168" formatCode="#,##0.0"/>
      </ndxf>
    </rcc>
    <rcc rId="0" sId="1" dxf="1">
      <nc r="K25">
        <f>J25-#REF!</f>
      </nc>
      <ndxf>
        <font>
          <sz val="11"/>
          <color rgb="FFFF0000"/>
        </font>
        <numFmt numFmtId="168" formatCode="#,##0.0"/>
      </ndxf>
    </rcc>
    <rcc rId="0" sId="1" dxf="1">
      <nc r="K26">
        <f>J26-#REF!</f>
      </nc>
      <ndxf>
        <font>
          <sz val="11"/>
          <color rgb="FFFF0000"/>
        </font>
        <numFmt numFmtId="168" formatCode="#,##0.0"/>
      </ndxf>
    </rcc>
    <rcc rId="0" sId="1" dxf="1">
      <nc r="K27">
        <f>J27-#REF!</f>
      </nc>
      <ndxf>
        <font>
          <sz val="11"/>
          <color rgb="FFFF0000"/>
        </font>
        <numFmt numFmtId="168" formatCode="#,##0.0"/>
      </ndxf>
    </rcc>
    <rcc rId="0" sId="1" dxf="1">
      <nc r="K28">
        <f>J28-#REF!</f>
      </nc>
      <ndxf>
        <font>
          <sz val="11"/>
          <color rgb="FFFF0000"/>
        </font>
        <numFmt numFmtId="168" formatCode="#,##0.0"/>
      </ndxf>
    </rcc>
    <rcc rId="0" sId="1" dxf="1">
      <nc r="K29">
        <f>J29-#REF!</f>
      </nc>
      <ndxf>
        <font>
          <sz val="11"/>
          <color rgb="FFFF0000"/>
        </font>
        <numFmt numFmtId="168" formatCode="#,##0.0"/>
      </ndxf>
    </rcc>
    <rcc rId="0" sId="1" dxf="1">
      <nc r="K30">
        <f>J30-#REF!</f>
      </nc>
      <ndxf>
        <font>
          <sz val="11"/>
          <color rgb="FFFF0000"/>
        </font>
        <numFmt numFmtId="168" formatCode="#,##0.0"/>
      </ndxf>
    </rcc>
    <rcc rId="0" sId="1" dxf="1">
      <nc r="K31">
        <f>J31-#REF!</f>
      </nc>
      <ndxf>
        <font>
          <sz val="11"/>
          <color rgb="FFFF0000"/>
        </font>
        <numFmt numFmtId="168" formatCode="#,##0.0"/>
      </ndxf>
    </rcc>
    <rcc rId="0" sId="1" dxf="1">
      <nc r="K32">
        <f>J32-#REF!</f>
      </nc>
      <ndxf>
        <font>
          <sz val="11"/>
          <color rgb="FFFF0000"/>
        </font>
        <numFmt numFmtId="168" formatCode="#,##0.0"/>
      </ndxf>
    </rcc>
    <rcc rId="0" sId="1" dxf="1">
      <nc r="K33">
        <f>J33-#REF!</f>
      </nc>
      <ndxf>
        <font>
          <sz val="11"/>
          <color rgb="FFFF0000"/>
        </font>
        <numFmt numFmtId="168" formatCode="#,##0.0"/>
      </ndxf>
    </rcc>
    <rcc rId="0" sId="1" dxf="1">
      <nc r="K34">
        <f>J34-#REF!</f>
      </nc>
      <ndxf>
        <font>
          <sz val="11"/>
          <color rgb="FFFF0000"/>
        </font>
        <numFmt numFmtId="168" formatCode="#,##0.0"/>
      </ndxf>
    </rcc>
    <rcc rId="0" sId="1" dxf="1">
      <nc r="K35">
        <f>J35-#REF!</f>
      </nc>
      <ndxf>
        <font>
          <sz val="11"/>
          <color rgb="FFFF0000"/>
        </font>
        <numFmt numFmtId="168" formatCode="#,##0.0"/>
      </ndxf>
    </rcc>
    <rcc rId="0" sId="1" dxf="1">
      <nc r="K36">
        <f>J36-#REF!</f>
      </nc>
      <ndxf>
        <font>
          <sz val="11"/>
          <color rgb="FFFF0000"/>
        </font>
        <numFmt numFmtId="168" formatCode="#,##0.0"/>
      </ndxf>
    </rcc>
    <rcc rId="0" sId="1" dxf="1">
      <nc r="K37">
        <f>J37-#REF!</f>
      </nc>
      <ndxf>
        <font>
          <sz val="11"/>
          <color rgb="FFFF0000"/>
        </font>
        <numFmt numFmtId="168" formatCode="#,##0.0"/>
      </ndxf>
    </rcc>
    <rcc rId="0" sId="1" dxf="1">
      <nc r="K38">
        <f>J38-#REF!</f>
      </nc>
      <ndxf>
        <font>
          <sz val="11"/>
          <color rgb="FFFF0000"/>
        </font>
        <numFmt numFmtId="168" formatCode="#,##0.0"/>
      </ndxf>
    </rcc>
    <rcc rId="0" sId="1" dxf="1">
      <nc r="K39">
        <f>J39-#REF!</f>
      </nc>
      <ndxf>
        <font>
          <sz val="11"/>
          <color rgb="FFFF0000"/>
        </font>
        <numFmt numFmtId="168" formatCode="#,##0.0"/>
      </ndxf>
    </rcc>
    <rcc rId="0" sId="1" dxf="1">
      <nc r="K40">
        <f>J40-#REF!</f>
      </nc>
      <ndxf>
        <font>
          <sz val="11"/>
          <color rgb="FFFF0000"/>
        </font>
        <numFmt numFmtId="168" formatCode="#,##0.0"/>
      </ndxf>
    </rcc>
    <rcc rId="0" sId="1" dxf="1">
      <nc r="K41">
        <f>J41-#REF!</f>
      </nc>
      <ndxf>
        <font>
          <sz val="11"/>
          <color rgb="FFFF0000"/>
        </font>
        <numFmt numFmtId="168" formatCode="#,##0.0"/>
      </ndxf>
    </rcc>
    <rcc rId="0" sId="1" dxf="1">
      <nc r="K42">
        <f>J42-#REF!</f>
      </nc>
      <ndxf>
        <font>
          <sz val="11"/>
          <color rgb="FFFF0000"/>
        </font>
        <numFmt numFmtId="168" formatCode="#,##0.0"/>
      </ndxf>
    </rcc>
    <rcc rId="0" sId="1" dxf="1">
      <nc r="K43">
        <f>J43-#REF!</f>
      </nc>
      <ndxf>
        <font>
          <sz val="11"/>
          <color rgb="FFFF0000"/>
        </font>
        <numFmt numFmtId="168" formatCode="#,##0.0"/>
      </ndxf>
    </rcc>
    <rcc rId="0" sId="1" dxf="1">
      <nc r="K44">
        <f>J44-#REF!</f>
      </nc>
      <ndxf>
        <font>
          <sz val="11"/>
          <color rgb="FFFF0000"/>
        </font>
        <numFmt numFmtId="168" formatCode="#,##0.0"/>
      </ndxf>
    </rcc>
    <rcc rId="0" sId="1" dxf="1">
      <nc r="K45">
        <f>J45-#REF!</f>
      </nc>
      <ndxf>
        <font>
          <sz val="11"/>
          <color rgb="FFFF0000"/>
        </font>
        <numFmt numFmtId="168" formatCode="#,##0.0"/>
      </ndxf>
    </rcc>
    <rcc rId="0" sId="1" dxf="1">
      <nc r="K46">
        <f>J46-#REF!</f>
      </nc>
      <ndxf>
        <font>
          <sz val="11"/>
          <color rgb="FFFF0000"/>
        </font>
        <numFmt numFmtId="168" formatCode="#,##0.0"/>
      </ndxf>
    </rcc>
    <rcc rId="0" sId="1" dxf="1">
      <nc r="K47">
        <f>J47-#REF!</f>
      </nc>
      <ndxf>
        <font>
          <sz val="11"/>
          <color rgb="FFFF0000"/>
        </font>
        <numFmt numFmtId="168" formatCode="#,##0.0"/>
      </ndxf>
    </rcc>
    <rcc rId="0" sId="1" dxf="1">
      <nc r="K48">
        <f>J48-#REF!</f>
      </nc>
      <ndxf>
        <font>
          <sz val="11"/>
          <color rgb="FFFF0000"/>
        </font>
        <numFmt numFmtId="168" formatCode="#,##0.0"/>
      </ndxf>
    </rcc>
    <rcc rId="0" sId="1" dxf="1">
      <nc r="K49">
        <f>J49-#REF!</f>
      </nc>
      <ndxf>
        <font>
          <sz val="11"/>
          <color rgb="FFFF0000"/>
        </font>
        <numFmt numFmtId="168" formatCode="#,##0.0"/>
      </ndxf>
    </rcc>
    <rcc rId="0" sId="1" dxf="1">
      <nc r="K50">
        <f>J50-#REF!</f>
      </nc>
      <ndxf>
        <font>
          <sz val="11"/>
          <color rgb="FFFF0000"/>
        </font>
        <numFmt numFmtId="168" formatCode="#,##0.0"/>
      </ndxf>
    </rcc>
    <rcc rId="0" sId="1" dxf="1">
      <nc r="K51">
        <f>J51-#REF!</f>
      </nc>
      <ndxf>
        <font>
          <sz val="11"/>
          <color rgb="FFFF0000"/>
        </font>
        <numFmt numFmtId="168" formatCode="#,##0.0"/>
      </ndxf>
    </rcc>
    <rcc rId="0" sId="1" dxf="1">
      <nc r="K52">
        <f>J52-#REF!</f>
      </nc>
      <ndxf>
        <font>
          <sz val="11"/>
          <color rgb="FFFF0000"/>
        </font>
        <numFmt numFmtId="168" formatCode="#,##0.0"/>
      </ndxf>
    </rcc>
    <rcc rId="0" sId="1" dxf="1">
      <nc r="K53">
        <f>J53-#REF!</f>
      </nc>
      <ndxf>
        <font>
          <sz val="11"/>
          <color rgb="FFFF0000"/>
        </font>
        <numFmt numFmtId="168" formatCode="#,##0.0"/>
      </ndxf>
    </rcc>
    <rcc rId="0" sId="1" dxf="1">
      <nc r="K54">
        <f>J54-#REF!</f>
      </nc>
      <ndxf>
        <font>
          <sz val="11"/>
          <color rgb="FFFF0000"/>
        </font>
        <numFmt numFmtId="168" formatCode="#,##0.0"/>
      </ndxf>
    </rcc>
    <rcc rId="0" sId="1" dxf="1">
      <nc r="K55">
        <f>J55-#REF!</f>
      </nc>
      <ndxf>
        <font>
          <sz val="11"/>
          <color rgb="FFFF0000"/>
        </font>
        <numFmt numFmtId="168" formatCode="#,##0.0"/>
      </ndxf>
    </rcc>
    <rcc rId="0" sId="1" dxf="1">
      <nc r="K56">
        <f>J56-#REF!</f>
      </nc>
      <ndxf>
        <font>
          <sz val="11"/>
          <color rgb="FFFF0000"/>
        </font>
        <numFmt numFmtId="168" formatCode="#,##0.0"/>
      </ndxf>
    </rcc>
    <rcc rId="0" sId="1" dxf="1">
      <nc r="K57">
        <f>J57-#REF!</f>
      </nc>
      <ndxf>
        <font>
          <sz val="11"/>
          <color rgb="FFFF0000"/>
        </font>
        <numFmt numFmtId="168" formatCode="#,##0.0"/>
      </ndxf>
    </rcc>
    <rcc rId="0" sId="1" dxf="1">
      <nc r="K58">
        <f>J58-#REF!</f>
      </nc>
      <ndxf>
        <font>
          <sz val="11"/>
          <color rgb="FFFF0000"/>
        </font>
        <numFmt numFmtId="168" formatCode="#,##0.0"/>
      </ndxf>
    </rcc>
    <rcc rId="0" sId="1" dxf="1">
      <nc r="K59">
        <f>J59-#REF!</f>
      </nc>
      <ndxf>
        <font>
          <sz val="11"/>
          <color rgb="FFFF0000"/>
        </font>
        <numFmt numFmtId="168" formatCode="#,##0.0"/>
      </ndxf>
    </rcc>
    <rcc rId="0" sId="1" dxf="1">
      <nc r="K60">
        <f>J60-#REF!</f>
      </nc>
      <ndxf>
        <font>
          <sz val="11"/>
          <color rgb="FFFF0000"/>
        </font>
        <numFmt numFmtId="168" formatCode="#,##0.0"/>
      </ndxf>
    </rcc>
    <rcc rId="0" sId="1" dxf="1">
      <nc r="K61">
        <f>J61-#REF!</f>
      </nc>
      <ndxf>
        <font>
          <sz val="11"/>
          <color rgb="FFFF0000"/>
        </font>
        <numFmt numFmtId="168" formatCode="#,##0.0"/>
      </ndxf>
    </rcc>
    <rcc rId="0" sId="1" dxf="1">
      <nc r="K62">
        <f>J62-#REF!</f>
      </nc>
      <ndxf>
        <font>
          <sz val="11"/>
          <color rgb="FFFF0000"/>
        </font>
        <numFmt numFmtId="168" formatCode="#,##0.0"/>
      </ndxf>
    </rcc>
    <rcc rId="0" sId="1" dxf="1">
      <nc r="K63">
        <f>J63-#REF!</f>
      </nc>
      <ndxf>
        <font>
          <sz val="11"/>
          <color rgb="FFFF0000"/>
        </font>
        <numFmt numFmtId="168" formatCode="#,##0.0"/>
      </ndxf>
    </rcc>
    <rcc rId="0" sId="1" dxf="1">
      <nc r="K64">
        <f>J64-#REF!</f>
      </nc>
      <ndxf>
        <font>
          <sz val="11"/>
          <color rgb="FFFF0000"/>
        </font>
        <numFmt numFmtId="168" formatCode="#,##0.0"/>
      </ndxf>
    </rcc>
    <rcc rId="0" sId="1" dxf="1">
      <nc r="K65">
        <f>J65-#REF!</f>
      </nc>
      <ndxf>
        <font>
          <sz val="11"/>
          <color rgb="FFFF0000"/>
        </font>
        <numFmt numFmtId="168" formatCode="#,##0.0"/>
      </ndxf>
    </rcc>
    <rcc rId="0" sId="1" dxf="1">
      <nc r="K66">
        <f>J66-#REF!</f>
      </nc>
      <ndxf>
        <font>
          <sz val="11"/>
          <color rgb="FFFF0000"/>
        </font>
        <numFmt numFmtId="168" formatCode="#,##0.0"/>
      </ndxf>
    </rcc>
    <rcc rId="0" sId="1" dxf="1">
      <nc r="K67">
        <f>J67-#REF!</f>
      </nc>
      <ndxf>
        <font>
          <sz val="11"/>
          <color rgb="FFFF0000"/>
        </font>
        <numFmt numFmtId="168" formatCode="#,##0.0"/>
      </ndxf>
    </rcc>
    <rcc rId="0" sId="1" dxf="1">
      <nc r="K68">
        <f>J68-#REF!</f>
      </nc>
      <ndxf>
        <font>
          <sz val="11"/>
          <color rgb="FFFF0000"/>
        </font>
        <numFmt numFmtId="168" formatCode="#,##0.0"/>
      </ndxf>
    </rcc>
    <rcc rId="0" sId="1" dxf="1">
      <nc r="K69">
        <f>J69-#REF!</f>
      </nc>
      <ndxf>
        <font>
          <sz val="11"/>
          <color rgb="FFFF0000"/>
        </font>
        <numFmt numFmtId="168" formatCode="#,##0.0"/>
      </ndxf>
    </rcc>
    <rcc rId="0" sId="1" dxf="1">
      <nc r="K70">
        <f>J70-#REF!</f>
      </nc>
      <ndxf>
        <font>
          <sz val="11"/>
          <color rgb="FFFF0000"/>
        </font>
        <numFmt numFmtId="168" formatCode="#,##0.0"/>
      </ndxf>
    </rcc>
    <rcc rId="0" sId="1" dxf="1">
      <nc r="K71">
        <f>J71-#REF!</f>
      </nc>
      <ndxf>
        <font>
          <sz val="11"/>
          <color rgb="FFFF0000"/>
        </font>
        <numFmt numFmtId="168" formatCode="#,##0.0"/>
      </ndxf>
    </rcc>
    <rcc rId="0" sId="1" dxf="1">
      <nc r="K72">
        <f>J72-#REF!</f>
      </nc>
      <ndxf>
        <font>
          <sz val="11"/>
          <color rgb="FFFF0000"/>
        </font>
        <numFmt numFmtId="168" formatCode="#,##0.0"/>
      </ndxf>
    </rcc>
    <rcc rId="0" sId="1" dxf="1">
      <nc r="K73">
        <f>J73-#REF!</f>
      </nc>
      <ndxf>
        <font>
          <sz val="11"/>
          <color rgb="FFFF0000"/>
        </font>
        <numFmt numFmtId="168" formatCode="#,##0.0"/>
      </ndxf>
    </rcc>
    <rcc rId="0" sId="1" dxf="1">
      <nc r="K74">
        <f>J74-#REF!</f>
      </nc>
      <ndxf>
        <font>
          <sz val="11"/>
          <color rgb="FFFF0000"/>
        </font>
        <numFmt numFmtId="168" formatCode="#,##0.0"/>
      </ndxf>
    </rcc>
    <rcc rId="0" sId="1" dxf="1">
      <nc r="K75">
        <f>J75-#REF!</f>
      </nc>
      <ndxf>
        <font>
          <sz val="11"/>
          <color rgb="FFFF0000"/>
        </font>
        <numFmt numFmtId="168" formatCode="#,##0.0"/>
      </ndxf>
    </rcc>
    <rcc rId="0" sId="1" dxf="1">
      <nc r="K76">
        <f>J76-#REF!</f>
      </nc>
      <ndxf>
        <font>
          <sz val="11"/>
          <color rgb="FFFF0000"/>
        </font>
        <numFmt numFmtId="168" formatCode="#,##0.0"/>
      </ndxf>
    </rcc>
    <rcc rId="0" sId="1" dxf="1">
      <nc r="K77">
        <f>J77-#REF!</f>
      </nc>
      <ndxf>
        <font>
          <sz val="11"/>
          <color rgb="FFFF0000"/>
        </font>
        <numFmt numFmtId="168" formatCode="#,##0.0"/>
      </ndxf>
    </rcc>
    <rcc rId="0" sId="1" dxf="1">
      <nc r="K78">
        <f>J78-#REF!</f>
      </nc>
      <ndxf>
        <font>
          <sz val="11"/>
          <color rgb="FFFF0000"/>
        </font>
        <numFmt numFmtId="168" formatCode="#,##0.0"/>
      </ndxf>
    </rcc>
    <rcc rId="0" sId="1" dxf="1">
      <nc r="K79">
        <f>J79-#REF!</f>
      </nc>
      <ndxf>
        <font>
          <sz val="11"/>
          <color rgb="FFFF0000"/>
        </font>
        <numFmt numFmtId="168" formatCode="#,##0.0"/>
      </ndxf>
    </rcc>
    <rcc rId="0" sId="1" dxf="1">
      <nc r="K80">
        <f>J80-#REF!</f>
      </nc>
      <ndxf>
        <font>
          <sz val="11"/>
          <color rgb="FFFF0000"/>
        </font>
        <numFmt numFmtId="168" formatCode="#,##0.0"/>
      </ndxf>
    </rcc>
    <rcc rId="0" sId="1" dxf="1">
      <nc r="K81">
        <f>J81-#REF!</f>
      </nc>
      <ndxf>
        <font>
          <sz val="11"/>
          <color rgb="FFFF0000"/>
        </font>
        <numFmt numFmtId="168" formatCode="#,##0.0"/>
      </ndxf>
    </rcc>
    <rcc rId="0" sId="1" dxf="1">
      <nc r="K82">
        <f>J82-#REF!</f>
      </nc>
      <ndxf>
        <font>
          <sz val="11"/>
          <color rgb="FFFF0000"/>
        </font>
        <numFmt numFmtId="168" formatCode="#,##0.0"/>
      </ndxf>
    </rcc>
    <rcc rId="0" sId="1" dxf="1">
      <nc r="K83">
        <f>J83-#REF!</f>
      </nc>
      <ndxf>
        <font>
          <sz val="11"/>
          <color rgb="FFFF0000"/>
        </font>
        <numFmt numFmtId="168" formatCode="#,##0.0"/>
      </ndxf>
    </rcc>
    <rcc rId="0" sId="1" dxf="1">
      <nc r="K84">
        <f>J84-#REF!</f>
      </nc>
      <ndxf>
        <font>
          <sz val="11"/>
          <color rgb="FFFF0000"/>
        </font>
        <numFmt numFmtId="168" formatCode="#,##0.0"/>
      </ndxf>
    </rcc>
    <rcc rId="0" sId="1" dxf="1">
      <nc r="K85">
        <f>J85-#REF!</f>
      </nc>
      <ndxf>
        <font>
          <sz val="11"/>
          <color rgb="FFFF0000"/>
        </font>
        <numFmt numFmtId="168" formatCode="#,##0.0"/>
      </ndxf>
    </rcc>
    <rcc rId="0" sId="1" dxf="1">
      <nc r="K86">
        <f>J86-#REF!</f>
      </nc>
      <ndxf>
        <font>
          <sz val="11"/>
          <color rgb="FFFF0000"/>
        </font>
        <numFmt numFmtId="168" formatCode="#,##0.0"/>
      </ndxf>
    </rcc>
    <rcc rId="0" sId="1" dxf="1">
      <nc r="K87">
        <f>J87-#REF!</f>
      </nc>
      <ndxf>
        <font>
          <sz val="11"/>
          <color rgb="FFFF0000"/>
        </font>
        <numFmt numFmtId="168" formatCode="#,##0.0"/>
      </ndxf>
    </rcc>
    <rcc rId="0" sId="1" dxf="1">
      <nc r="K88">
        <f>J88-#REF!</f>
      </nc>
      <ndxf>
        <font>
          <sz val="11"/>
          <color rgb="FFFF0000"/>
        </font>
        <numFmt numFmtId="168" formatCode="#,##0.0"/>
      </ndxf>
    </rcc>
    <rcc rId="0" sId="1" dxf="1">
      <nc r="K89">
        <f>J89-#REF!</f>
      </nc>
      <ndxf>
        <font>
          <sz val="11"/>
          <color rgb="FFFF0000"/>
        </font>
        <numFmt numFmtId="168" formatCode="#,##0.0"/>
      </ndxf>
    </rcc>
    <rcc rId="0" sId="1" dxf="1">
      <nc r="K90">
        <f>J90-#REF!</f>
      </nc>
      <ndxf>
        <font>
          <sz val="11"/>
          <color rgb="FFFF0000"/>
        </font>
        <numFmt numFmtId="168" formatCode="#,##0.0"/>
      </ndxf>
    </rcc>
    <rcc rId="0" sId="1" dxf="1">
      <nc r="K91">
        <f>J91-#REF!</f>
      </nc>
      <ndxf>
        <font>
          <sz val="11"/>
          <color rgb="FFFF0000"/>
        </font>
        <numFmt numFmtId="168" formatCode="#,##0.0"/>
      </ndxf>
    </rcc>
    <rcc rId="0" sId="1" dxf="1">
      <nc r="K92">
        <f>J92-#REF!</f>
      </nc>
      <ndxf>
        <font>
          <sz val="11"/>
          <color rgb="FFFF0000"/>
        </font>
        <numFmt numFmtId="168" formatCode="#,##0.0"/>
      </ndxf>
    </rcc>
    <rcc rId="0" sId="1" dxf="1">
      <nc r="K93">
        <f>J93-#REF!</f>
      </nc>
      <ndxf>
        <font>
          <sz val="11"/>
          <color rgb="FFFF0000"/>
        </font>
        <numFmt numFmtId="168" formatCode="#,##0.0"/>
      </ndxf>
    </rcc>
    <rcc rId="0" sId="1" dxf="1">
      <nc r="K94">
        <f>J94-#REF!</f>
      </nc>
      <ndxf>
        <font>
          <sz val="11"/>
          <color rgb="FFFF0000"/>
        </font>
        <numFmt numFmtId="168" formatCode="#,##0.0"/>
      </ndxf>
    </rcc>
    <rcc rId="0" sId="1" dxf="1">
      <nc r="K95">
        <f>J95-#REF!</f>
      </nc>
      <ndxf>
        <font>
          <sz val="11"/>
          <color rgb="FFFF0000"/>
        </font>
        <numFmt numFmtId="168" formatCode="#,##0.0"/>
      </ndxf>
    </rcc>
    <rcc rId="0" sId="1" dxf="1">
      <nc r="K96">
        <f>J96-#REF!</f>
      </nc>
      <ndxf>
        <font>
          <sz val="11"/>
          <color rgb="FFFF0000"/>
        </font>
        <numFmt numFmtId="168" formatCode="#,##0.0"/>
      </ndxf>
    </rcc>
    <rcc rId="0" sId="1" dxf="1">
      <nc r="K97">
        <f>J97-#REF!</f>
      </nc>
      <ndxf>
        <font>
          <sz val="11"/>
          <color rgb="FFFF0000"/>
        </font>
        <numFmt numFmtId="168" formatCode="#,##0.0"/>
      </ndxf>
    </rcc>
    <rcc rId="0" sId="1" dxf="1">
      <nc r="K98">
        <f>J98-#REF!</f>
      </nc>
      <ndxf>
        <font>
          <sz val="11"/>
          <color rgb="FFFF0000"/>
        </font>
        <numFmt numFmtId="168" formatCode="#,##0.0"/>
      </ndxf>
    </rcc>
    <rcc rId="0" sId="1" dxf="1">
      <nc r="K99">
        <f>J99-#REF!</f>
      </nc>
      <ndxf>
        <font>
          <sz val="11"/>
          <color rgb="FFFF0000"/>
        </font>
        <numFmt numFmtId="168" formatCode="#,##0.0"/>
      </ndxf>
    </rcc>
    <rcc rId="0" sId="1" dxf="1">
      <nc r="K100">
        <f>J100-#REF!</f>
      </nc>
      <ndxf>
        <font>
          <sz val="11"/>
          <color rgb="FFFF0000"/>
        </font>
        <numFmt numFmtId="168" formatCode="#,##0.0"/>
      </ndxf>
    </rcc>
    <rcc rId="0" sId="1" dxf="1">
      <nc r="K101">
        <f>J101-#REF!</f>
      </nc>
      <ndxf>
        <font>
          <sz val="11"/>
          <color rgb="FFFF0000"/>
        </font>
        <numFmt numFmtId="168" formatCode="#,##0.0"/>
      </ndxf>
    </rcc>
    <rcc rId="0" sId="1" dxf="1">
      <nc r="K102">
        <f>J102-#REF!</f>
      </nc>
      <ndxf>
        <font>
          <sz val="11"/>
          <color rgb="FFFF0000"/>
        </font>
        <numFmt numFmtId="168" formatCode="#,##0.0"/>
      </ndxf>
    </rcc>
    <rcc rId="0" sId="1" dxf="1">
      <nc r="K103">
        <f>J103-#REF!</f>
      </nc>
      <ndxf>
        <font>
          <sz val="11"/>
          <color rgb="FFFF0000"/>
        </font>
        <numFmt numFmtId="168" formatCode="#,##0.0"/>
      </ndxf>
    </rcc>
    <rcc rId="0" sId="1" dxf="1">
      <nc r="K104">
        <f>J104-#REF!</f>
      </nc>
      <ndxf>
        <font>
          <sz val="11"/>
          <color rgb="FFFF0000"/>
        </font>
        <numFmt numFmtId="168" formatCode="#,##0.0"/>
      </ndxf>
    </rcc>
    <rcc rId="0" sId="1" dxf="1">
      <nc r="K105">
        <f>J105-#REF!</f>
      </nc>
      <ndxf>
        <font>
          <sz val="11"/>
          <color rgb="FFFF0000"/>
        </font>
        <numFmt numFmtId="168" formatCode="#,##0.0"/>
      </ndxf>
    </rcc>
    <rcc rId="0" sId="1" dxf="1">
      <nc r="K106">
        <f>J106-#REF!</f>
      </nc>
      <ndxf>
        <font>
          <sz val="11"/>
          <color rgb="FFFF0000"/>
        </font>
        <numFmt numFmtId="168" formatCode="#,##0.0"/>
      </ndxf>
    </rcc>
    <rcc rId="0" sId="1" dxf="1">
      <nc r="K107">
        <f>J107-#REF!</f>
      </nc>
      <ndxf>
        <font>
          <sz val="11"/>
          <color rgb="FFFF0000"/>
        </font>
        <numFmt numFmtId="168" formatCode="#,##0.0"/>
      </ndxf>
    </rcc>
    <rcc rId="0" sId="1" dxf="1">
      <nc r="K108">
        <f>J108-#REF!</f>
      </nc>
      <ndxf>
        <font>
          <sz val="11"/>
          <color rgb="FFFF0000"/>
        </font>
        <numFmt numFmtId="168" formatCode="#,##0.0"/>
      </ndxf>
    </rcc>
    <rcc rId="0" sId="1" dxf="1">
      <nc r="K109">
        <f>J109-#REF!</f>
      </nc>
      <ndxf>
        <font>
          <sz val="11"/>
          <color rgb="FFFF0000"/>
        </font>
        <numFmt numFmtId="168" formatCode="#,##0.0"/>
      </ndxf>
    </rcc>
    <rcc rId="0" sId="1" dxf="1">
      <nc r="K110">
        <f>J110-#REF!</f>
      </nc>
      <ndxf>
        <font>
          <sz val="11"/>
          <color rgb="FFFF0000"/>
        </font>
        <numFmt numFmtId="168" formatCode="#,##0.0"/>
      </ndxf>
    </rcc>
    <rcc rId="0" sId="1" dxf="1">
      <nc r="K111">
        <f>J111-#REF!</f>
      </nc>
      <ndxf>
        <font>
          <sz val="11"/>
          <color rgb="FFFF0000"/>
        </font>
        <numFmt numFmtId="168" formatCode="#,##0.0"/>
      </ndxf>
    </rcc>
    <rcc rId="0" sId="1" dxf="1">
      <nc r="K112">
        <f>J112-#REF!</f>
      </nc>
      <ndxf>
        <font>
          <sz val="11"/>
          <color rgb="FFFF0000"/>
        </font>
        <numFmt numFmtId="168" formatCode="#,##0.0"/>
      </ndxf>
    </rcc>
    <rcc rId="0" sId="1" dxf="1">
      <nc r="K113">
        <f>J113-#REF!</f>
      </nc>
      <ndxf>
        <font>
          <sz val="11"/>
          <color rgb="FFFF0000"/>
        </font>
        <numFmt numFmtId="168" formatCode="#,##0.0"/>
      </ndxf>
    </rcc>
    <rcc rId="0" sId="1" dxf="1">
      <nc r="K114">
        <f>J114-#REF!</f>
      </nc>
      <ndxf>
        <font>
          <sz val="11"/>
          <color rgb="FFFF0000"/>
        </font>
        <numFmt numFmtId="168" formatCode="#,##0.0"/>
      </ndxf>
    </rcc>
    <rcc rId="0" sId="1" dxf="1">
      <nc r="K115">
        <f>J115-#REF!</f>
      </nc>
      <ndxf>
        <font>
          <sz val="11"/>
          <color rgb="FFFF0000"/>
        </font>
        <numFmt numFmtId="168" formatCode="#,##0.0"/>
      </ndxf>
    </rcc>
    <rcc rId="0" sId="1" dxf="1">
      <nc r="K116">
        <f>J116-#REF!</f>
      </nc>
      <ndxf>
        <font>
          <sz val="11"/>
          <color rgb="FFFF0000"/>
        </font>
        <numFmt numFmtId="168" formatCode="#,##0.0"/>
      </ndxf>
    </rcc>
    <rcc rId="0" sId="1" dxf="1">
      <nc r="K117">
        <f>J117-#REF!</f>
      </nc>
      <ndxf>
        <font>
          <sz val="11"/>
          <color rgb="FFFF0000"/>
        </font>
        <numFmt numFmtId="168" formatCode="#,##0.0"/>
      </ndxf>
    </rcc>
    <rcc rId="0" sId="1" dxf="1">
      <nc r="K118">
        <f>J118-#REF!</f>
      </nc>
      <ndxf>
        <font>
          <sz val="11"/>
          <color rgb="FFFF0000"/>
        </font>
        <numFmt numFmtId="168" formatCode="#,##0.0"/>
      </ndxf>
    </rcc>
    <rcc rId="0" sId="1" dxf="1">
      <nc r="K119">
        <f>J119-#REF!</f>
      </nc>
      <ndxf>
        <font>
          <sz val="11"/>
          <color rgb="FFFF0000"/>
        </font>
        <numFmt numFmtId="168" formatCode="#,##0.0"/>
      </ndxf>
    </rcc>
    <rcc rId="0" sId="1" dxf="1">
      <nc r="K120">
        <f>J120-#REF!</f>
      </nc>
      <ndxf>
        <font>
          <sz val="11"/>
          <color rgb="FFFF0000"/>
        </font>
        <numFmt numFmtId="168" formatCode="#,##0.0"/>
      </ndxf>
    </rcc>
    <rcc rId="0" sId="1" dxf="1">
      <nc r="K121">
        <f>J121-#REF!</f>
      </nc>
      <ndxf>
        <font>
          <sz val="11"/>
          <color rgb="FFFF0000"/>
        </font>
        <numFmt numFmtId="168" formatCode="#,##0.0"/>
      </ndxf>
    </rcc>
    <rcc rId="0" sId="1" dxf="1">
      <nc r="K122">
        <f>J122-#REF!</f>
      </nc>
      <ndxf>
        <font>
          <sz val="11"/>
          <color rgb="FFFF0000"/>
        </font>
        <numFmt numFmtId="168" formatCode="#,##0.0"/>
      </ndxf>
    </rcc>
    <rcc rId="0" sId="1" dxf="1">
      <nc r="K123">
        <f>J123-#REF!</f>
      </nc>
      <ndxf>
        <font>
          <sz val="11"/>
          <color rgb="FFFF0000"/>
        </font>
        <numFmt numFmtId="168" formatCode="#,##0.0"/>
      </ndxf>
    </rcc>
    <rcc rId="0" sId="1" dxf="1">
      <nc r="K124">
        <f>J124-#REF!</f>
      </nc>
      <ndxf>
        <font>
          <sz val="11"/>
          <color rgb="FFFF0000"/>
        </font>
        <numFmt numFmtId="168" formatCode="#,##0.0"/>
      </ndxf>
    </rcc>
    <rcc rId="0" sId="1" dxf="1">
      <nc r="K125">
        <f>J125-#REF!</f>
      </nc>
      <ndxf>
        <font>
          <sz val="11"/>
          <color rgb="FFFF0000"/>
        </font>
        <numFmt numFmtId="168" formatCode="#,##0.0"/>
      </ndxf>
    </rcc>
    <rcc rId="0" sId="1" dxf="1">
      <nc r="K126">
        <f>J126-#REF!</f>
      </nc>
      <ndxf>
        <font>
          <sz val="11"/>
          <color rgb="FFFF0000"/>
        </font>
        <numFmt numFmtId="168" formatCode="#,##0.0"/>
      </ndxf>
    </rcc>
    <rcc rId="0" sId="1" dxf="1">
      <nc r="K127">
        <f>J127-#REF!</f>
      </nc>
      <ndxf>
        <font>
          <sz val="11"/>
          <color rgb="FFFF0000"/>
        </font>
        <numFmt numFmtId="168" formatCode="#,##0.0"/>
      </ndxf>
    </rcc>
    <rcc rId="0" sId="1" dxf="1">
      <nc r="K128">
        <f>J128-#REF!</f>
      </nc>
      <ndxf>
        <font>
          <sz val="11"/>
          <color rgb="FFFF0000"/>
        </font>
        <numFmt numFmtId="168" formatCode="#,##0.0"/>
      </ndxf>
    </rcc>
    <rcc rId="0" sId="1" dxf="1">
      <nc r="K129">
        <f>J129-#REF!</f>
      </nc>
      <ndxf>
        <font>
          <sz val="11"/>
          <color rgb="FFFF0000"/>
        </font>
        <numFmt numFmtId="168" formatCode="#,##0.0"/>
      </ndxf>
    </rcc>
    <rcc rId="0" sId="1" dxf="1">
      <nc r="K130">
        <f>J130-#REF!</f>
      </nc>
      <ndxf>
        <font>
          <sz val="11"/>
          <color rgb="FFFF0000"/>
        </font>
        <numFmt numFmtId="168" formatCode="#,##0.0"/>
      </ndxf>
    </rcc>
    <rcc rId="0" sId="1" dxf="1">
      <nc r="K131">
        <f>J131-#REF!</f>
      </nc>
      <ndxf>
        <font>
          <sz val="11"/>
          <color rgb="FFFF0000"/>
        </font>
        <numFmt numFmtId="168" formatCode="#,##0.0"/>
      </ndxf>
    </rcc>
    <rcc rId="0" sId="1" dxf="1">
      <nc r="K132">
        <f>J132-#REF!</f>
      </nc>
      <ndxf>
        <font>
          <sz val="11"/>
          <color rgb="FFFF0000"/>
        </font>
        <numFmt numFmtId="168" formatCode="#,##0.0"/>
      </ndxf>
    </rcc>
    <rcc rId="0" sId="1" dxf="1">
      <nc r="K133">
        <f>J133-#REF!</f>
      </nc>
      <ndxf>
        <font>
          <sz val="11"/>
          <color rgb="FFFF0000"/>
        </font>
        <numFmt numFmtId="168" formatCode="#,##0.0"/>
      </ndxf>
    </rcc>
    <rcc rId="0" sId="1" dxf="1">
      <nc r="K134">
        <f>J134-#REF!</f>
      </nc>
      <ndxf>
        <font>
          <sz val="11"/>
          <color rgb="FFFF0000"/>
        </font>
        <numFmt numFmtId="168" formatCode="#,##0.0"/>
      </ndxf>
    </rcc>
    <rcc rId="0" sId="1" dxf="1">
      <nc r="K135">
        <f>J135-#REF!</f>
      </nc>
      <ndxf>
        <font>
          <sz val="11"/>
          <color rgb="FFFF0000"/>
        </font>
        <numFmt numFmtId="168" formatCode="#,##0.0"/>
      </ndxf>
    </rcc>
    <rcc rId="0" sId="1" dxf="1">
      <nc r="K136">
        <f>J136-#REF!</f>
      </nc>
      <ndxf>
        <font>
          <sz val="11"/>
          <color rgb="FFFF0000"/>
        </font>
        <numFmt numFmtId="168" formatCode="#,##0.0"/>
      </ndxf>
    </rcc>
    <rcc rId="0" sId="1" dxf="1">
      <nc r="K137">
        <f>J137-#REF!</f>
      </nc>
      <ndxf>
        <font>
          <sz val="11"/>
          <color rgb="FFFF0000"/>
        </font>
        <numFmt numFmtId="168" formatCode="#,##0.0"/>
      </ndxf>
    </rcc>
    <rcc rId="0" sId="1" dxf="1">
      <nc r="K138">
        <f>J138-#REF!</f>
      </nc>
      <ndxf>
        <font>
          <sz val="11"/>
          <color rgb="FFFF0000"/>
        </font>
        <numFmt numFmtId="168" formatCode="#,##0.0"/>
      </ndxf>
    </rcc>
    <rcc rId="0" sId="1" dxf="1">
      <nc r="K139">
        <f>J139-#REF!</f>
      </nc>
      <ndxf>
        <font>
          <sz val="11"/>
          <color rgb="FFFF0000"/>
        </font>
        <numFmt numFmtId="168" formatCode="#,##0.0"/>
      </ndxf>
    </rcc>
    <rcc rId="0" sId="1" dxf="1">
      <nc r="K140">
        <f>J140-#REF!</f>
      </nc>
      <ndxf>
        <font>
          <sz val="11"/>
          <color rgb="FFFF0000"/>
        </font>
        <numFmt numFmtId="168" formatCode="#,##0.0"/>
      </ndxf>
    </rcc>
    <rcc rId="0" sId="1" dxf="1">
      <nc r="K141">
        <f>J141-#REF!</f>
      </nc>
      <ndxf>
        <font>
          <sz val="11"/>
          <color rgb="FFFF0000"/>
        </font>
        <numFmt numFmtId="168" formatCode="#,##0.0"/>
      </ndxf>
    </rcc>
    <rcc rId="0" sId="1" dxf="1">
      <nc r="K142">
        <f>J142-#REF!</f>
      </nc>
      <ndxf>
        <font>
          <sz val="11"/>
          <color rgb="FFFF0000"/>
        </font>
        <numFmt numFmtId="168" formatCode="#,##0.0"/>
      </ndxf>
    </rcc>
    <rcc rId="0" sId="1" dxf="1">
      <nc r="K143">
        <f>J143-#REF!</f>
      </nc>
      <ndxf>
        <font>
          <sz val="11"/>
          <color rgb="FFFF0000"/>
        </font>
        <numFmt numFmtId="168" formatCode="#,##0.0"/>
      </ndxf>
    </rcc>
    <rcc rId="0" sId="1" dxf="1">
      <nc r="K144">
        <f>J144-#REF!</f>
      </nc>
      <ndxf>
        <font>
          <sz val="11"/>
          <color rgb="FFFF0000"/>
        </font>
        <numFmt numFmtId="168" formatCode="#,##0.0"/>
      </ndxf>
    </rcc>
    <rcc rId="0" sId="1" dxf="1">
      <nc r="K145">
        <f>J145-#REF!</f>
      </nc>
      <ndxf>
        <font>
          <sz val="11"/>
          <color rgb="FFFF0000"/>
        </font>
        <numFmt numFmtId="168" formatCode="#,##0.0"/>
      </ndxf>
    </rcc>
    <rcc rId="0" sId="1" dxf="1">
      <nc r="K146">
        <f>J146-#REF!</f>
      </nc>
      <ndxf>
        <font>
          <sz val="11"/>
          <color rgb="FFFF0000"/>
        </font>
        <numFmt numFmtId="168" formatCode="#,##0.0"/>
      </ndxf>
    </rcc>
    <rcc rId="0" sId="1" dxf="1">
      <nc r="K147">
        <f>J147-#REF!</f>
      </nc>
      <ndxf>
        <font>
          <sz val="11"/>
          <color rgb="FFFF0000"/>
        </font>
        <numFmt numFmtId="168" formatCode="#,##0.0"/>
      </ndxf>
    </rcc>
    <rcc rId="0" sId="1" dxf="1">
      <nc r="K148">
        <f>J148-#REF!</f>
      </nc>
      <ndxf>
        <font>
          <sz val="11"/>
          <color rgb="FFFF0000"/>
        </font>
        <numFmt numFmtId="168" formatCode="#,##0.0"/>
      </ndxf>
    </rcc>
    <rcc rId="0" sId="1" dxf="1">
      <nc r="K149">
        <f>J149-#REF!</f>
      </nc>
      <ndxf>
        <font>
          <sz val="11"/>
          <color rgb="FFFF0000"/>
        </font>
        <numFmt numFmtId="168" formatCode="#,##0.0"/>
      </ndxf>
    </rcc>
    <rcc rId="0" sId="1" dxf="1">
      <nc r="K150">
        <f>J150-#REF!</f>
      </nc>
      <ndxf>
        <font>
          <sz val="11"/>
          <color rgb="FFFF0000"/>
        </font>
        <numFmt numFmtId="168" formatCode="#,##0.0"/>
      </ndxf>
    </rcc>
    <rcc rId="0" sId="1" dxf="1">
      <nc r="K151">
        <f>J151-#REF!</f>
      </nc>
      <ndxf>
        <font>
          <sz val="11"/>
          <color rgb="FFFF0000"/>
        </font>
        <numFmt numFmtId="168" formatCode="#,##0.0"/>
      </ndxf>
    </rcc>
    <rcc rId="0" sId="1" dxf="1">
      <nc r="K152">
        <f>J152-#REF!</f>
      </nc>
      <ndxf>
        <font>
          <sz val="11"/>
          <color rgb="FFFF0000"/>
        </font>
        <numFmt numFmtId="168" formatCode="#,##0.0"/>
      </ndxf>
    </rcc>
    <rcc rId="0" sId="1" dxf="1">
      <nc r="K153">
        <f>J153-#REF!</f>
      </nc>
      <ndxf>
        <font>
          <sz val="11"/>
          <color rgb="FFFF0000"/>
        </font>
        <numFmt numFmtId="168" formatCode="#,##0.0"/>
      </ndxf>
    </rcc>
    <rcc rId="0" sId="1" dxf="1">
      <nc r="K154">
        <f>J154-#REF!</f>
      </nc>
      <ndxf>
        <font>
          <sz val="11"/>
          <color rgb="FFFF0000"/>
        </font>
        <numFmt numFmtId="168" formatCode="#,##0.0"/>
      </ndxf>
    </rcc>
    <rcc rId="0" sId="1" dxf="1">
      <nc r="K155">
        <f>J155-#REF!</f>
      </nc>
      <ndxf>
        <font>
          <sz val="11"/>
          <color rgb="FFFF0000"/>
        </font>
        <numFmt numFmtId="168" formatCode="#,##0.0"/>
      </ndxf>
    </rcc>
    <rcc rId="0" sId="1" dxf="1">
      <nc r="K156">
        <f>J156-#REF!</f>
      </nc>
      <ndxf>
        <font>
          <sz val="11"/>
          <color rgb="FFFF0000"/>
        </font>
        <numFmt numFmtId="168" formatCode="#,##0.0"/>
      </ndxf>
    </rcc>
    <rcc rId="0" sId="1" dxf="1">
      <nc r="K157">
        <f>J157-#REF!</f>
      </nc>
      <ndxf>
        <font>
          <sz val="11"/>
          <color rgb="FFFF0000"/>
        </font>
        <numFmt numFmtId="168" formatCode="#,##0.0"/>
      </ndxf>
    </rcc>
    <rcc rId="0" sId="1" dxf="1">
      <nc r="K158">
        <f>J158-#REF!</f>
      </nc>
      <ndxf>
        <font>
          <sz val="11"/>
          <color rgb="FFFF0000"/>
        </font>
        <numFmt numFmtId="168" formatCode="#,##0.0"/>
      </ndxf>
    </rcc>
    <rcc rId="0" sId="1" dxf="1">
      <nc r="K159">
        <f>J159-#REF!</f>
      </nc>
      <ndxf>
        <font>
          <sz val="11"/>
          <color rgb="FFFF0000"/>
        </font>
        <numFmt numFmtId="168" formatCode="#,##0.0"/>
      </ndxf>
    </rcc>
    <rcc rId="0" sId="1" dxf="1">
      <nc r="K160">
        <f>J160-#REF!</f>
      </nc>
      <ndxf>
        <font>
          <sz val="11"/>
          <color rgb="FFFF0000"/>
        </font>
        <numFmt numFmtId="168" formatCode="#,##0.0"/>
      </ndxf>
    </rcc>
    <rcc rId="0" sId="1" dxf="1">
      <nc r="K161">
        <f>J161-#REF!</f>
      </nc>
      <ndxf>
        <font>
          <sz val="11"/>
          <color rgb="FFFF0000"/>
        </font>
        <numFmt numFmtId="168" formatCode="#,##0.0"/>
      </ndxf>
    </rcc>
    <rcc rId="0" sId="1" dxf="1">
      <nc r="K162">
        <f>J162-#REF!</f>
      </nc>
      <ndxf>
        <font>
          <sz val="11"/>
          <color rgb="FFFF0000"/>
        </font>
        <numFmt numFmtId="168" formatCode="#,##0.0"/>
      </ndxf>
    </rcc>
    <rcc rId="0" sId="1" dxf="1">
      <nc r="K163">
        <f>J163-#REF!</f>
      </nc>
      <ndxf>
        <font>
          <sz val="11"/>
          <color rgb="FFFF0000"/>
        </font>
        <numFmt numFmtId="168" formatCode="#,##0.0"/>
      </ndxf>
    </rcc>
    <rcc rId="0" sId="1" dxf="1">
      <nc r="K164">
        <f>J164-#REF!</f>
      </nc>
      <ndxf>
        <font>
          <sz val="11"/>
          <color rgb="FFFF0000"/>
        </font>
        <numFmt numFmtId="168" formatCode="#,##0.0"/>
      </ndxf>
    </rcc>
    <rcc rId="0" sId="1" dxf="1">
      <nc r="K165">
        <f>J165-#REF!</f>
      </nc>
      <ndxf>
        <font>
          <sz val="11"/>
          <color rgb="FFFF0000"/>
        </font>
        <numFmt numFmtId="168" formatCode="#,##0.0"/>
      </ndxf>
    </rcc>
    <rcc rId="0" sId="1" dxf="1">
      <nc r="K166">
        <f>J166-#REF!</f>
      </nc>
      <ndxf>
        <font>
          <sz val="11"/>
          <color rgb="FFFF0000"/>
        </font>
        <numFmt numFmtId="168" formatCode="#,##0.0"/>
      </ndxf>
    </rcc>
    <rcc rId="0" sId="1" dxf="1">
      <nc r="K167">
        <f>J167-#REF!</f>
      </nc>
      <ndxf>
        <font>
          <sz val="11"/>
          <color rgb="FFFF0000"/>
        </font>
        <numFmt numFmtId="168" formatCode="#,##0.0"/>
      </ndxf>
    </rcc>
    <rcc rId="0" sId="1" dxf="1">
      <nc r="K168">
        <f>J168-#REF!</f>
      </nc>
      <ndxf>
        <font>
          <sz val="11"/>
          <color rgb="FFFF0000"/>
        </font>
        <numFmt numFmtId="168" formatCode="#,##0.0"/>
      </ndxf>
    </rcc>
    <rcc rId="0" sId="1" dxf="1">
      <nc r="K169">
        <f>J169-#REF!</f>
      </nc>
      <ndxf>
        <font>
          <sz val="11"/>
          <color rgb="FFFF0000"/>
        </font>
        <numFmt numFmtId="168" formatCode="#,##0.0"/>
      </ndxf>
    </rcc>
    <rcc rId="0" sId="1" dxf="1">
      <nc r="K170">
        <f>J170-#REF!</f>
      </nc>
      <ndxf>
        <font>
          <sz val="11"/>
          <color rgb="FFFF0000"/>
        </font>
        <numFmt numFmtId="168" formatCode="#,##0.0"/>
      </ndxf>
    </rcc>
    <rcc rId="0" sId="1" dxf="1">
      <nc r="K171">
        <f>J171-#REF!</f>
      </nc>
      <ndxf>
        <font>
          <sz val="11"/>
          <color rgb="FFFF0000"/>
        </font>
        <numFmt numFmtId="168" formatCode="#,##0.0"/>
      </ndxf>
    </rcc>
    <rcc rId="0" sId="1" dxf="1">
      <nc r="K172">
        <f>J172-#REF!</f>
      </nc>
      <ndxf>
        <font>
          <sz val="11"/>
          <color rgb="FFFF0000"/>
        </font>
        <numFmt numFmtId="168" formatCode="#,##0.0"/>
      </ndxf>
    </rcc>
    <rcc rId="0" sId="1" dxf="1">
      <nc r="K173">
        <f>J173-#REF!</f>
      </nc>
      <ndxf>
        <font>
          <sz val="11"/>
          <color rgb="FFFF0000"/>
        </font>
        <numFmt numFmtId="168" formatCode="#,##0.0"/>
      </ndxf>
    </rcc>
    <rcc rId="0" sId="1" dxf="1">
      <nc r="K174">
        <f>J174-#REF!</f>
      </nc>
      <ndxf>
        <font>
          <sz val="11"/>
          <color rgb="FFFF0000"/>
        </font>
        <numFmt numFmtId="168" formatCode="#,##0.0"/>
      </ndxf>
    </rcc>
    <rcc rId="0" sId="1" dxf="1">
      <nc r="K175">
        <f>J175-#REF!</f>
      </nc>
      <ndxf>
        <font>
          <sz val="11"/>
          <color rgb="FFFF0000"/>
        </font>
        <numFmt numFmtId="168" formatCode="#,##0.0"/>
      </ndxf>
    </rcc>
    <rcc rId="0" sId="1" dxf="1">
      <nc r="K176">
        <f>J176-#REF!</f>
      </nc>
      <ndxf>
        <font>
          <sz val="11"/>
          <color rgb="FFFF0000"/>
        </font>
        <numFmt numFmtId="168" formatCode="#,##0.0"/>
      </ndxf>
    </rcc>
    <rcc rId="0" sId="1" dxf="1">
      <nc r="K177">
        <f>J177-#REF!</f>
      </nc>
      <ndxf>
        <font>
          <sz val="11"/>
          <color rgb="FFFF0000"/>
        </font>
        <numFmt numFmtId="168" formatCode="#,##0.0"/>
      </ndxf>
    </rcc>
    <rcc rId="0" sId="1" dxf="1">
      <nc r="K178">
        <f>J178-#REF!</f>
      </nc>
      <ndxf>
        <font>
          <sz val="11"/>
          <color rgb="FFFF0000"/>
        </font>
        <numFmt numFmtId="168" formatCode="#,##0.0"/>
      </ndxf>
    </rcc>
    <rcc rId="0" sId="1" dxf="1">
      <nc r="K179">
        <f>J179-#REF!</f>
      </nc>
      <ndxf>
        <font>
          <sz val="11"/>
          <color rgb="FFFF0000"/>
        </font>
        <numFmt numFmtId="168" formatCode="#,##0.0"/>
      </ndxf>
    </rcc>
    <rcc rId="0" sId="1" dxf="1">
      <nc r="K180">
        <f>J180-#REF!</f>
      </nc>
      <ndxf>
        <font>
          <sz val="11"/>
          <color rgb="FFFF0000"/>
        </font>
        <numFmt numFmtId="168" formatCode="#,##0.0"/>
      </ndxf>
    </rcc>
    <rcc rId="0" sId="1" dxf="1">
      <nc r="K181">
        <f>J181-#REF!</f>
      </nc>
      <ndxf>
        <font>
          <sz val="11"/>
          <color rgb="FFFF0000"/>
        </font>
        <numFmt numFmtId="168" formatCode="#,##0.0"/>
      </ndxf>
    </rcc>
    <rcc rId="0" sId="1" dxf="1">
      <nc r="K182">
        <f>J182-#REF!</f>
      </nc>
      <ndxf>
        <font>
          <sz val="11"/>
          <color rgb="FFFF0000"/>
        </font>
        <numFmt numFmtId="168" formatCode="#,##0.0"/>
      </ndxf>
    </rcc>
    <rcc rId="0" sId="1" dxf="1">
      <nc r="K183">
        <f>J183-#REF!</f>
      </nc>
      <ndxf>
        <font>
          <sz val="11"/>
          <color rgb="FFFF0000"/>
        </font>
        <numFmt numFmtId="168" formatCode="#,##0.0"/>
      </ndxf>
    </rcc>
    <rcc rId="0" sId="1" dxf="1">
      <nc r="K184">
        <f>J184-#REF!</f>
      </nc>
      <ndxf>
        <font>
          <sz val="11"/>
          <color rgb="FFFF0000"/>
        </font>
        <numFmt numFmtId="168" formatCode="#,##0.0"/>
      </ndxf>
    </rcc>
    <rcc rId="0" sId="1" dxf="1">
      <nc r="K185">
        <f>J185-#REF!</f>
      </nc>
      <ndxf>
        <font>
          <sz val="11"/>
          <color rgb="FFFF0000"/>
        </font>
        <numFmt numFmtId="168" formatCode="#,##0.0"/>
      </ndxf>
    </rcc>
    <rcc rId="0" sId="1" dxf="1">
      <nc r="K186">
        <f>J186-#REF!</f>
      </nc>
      <ndxf>
        <font>
          <sz val="11"/>
          <color rgb="FFFF0000"/>
        </font>
        <numFmt numFmtId="168" formatCode="#,##0.0"/>
      </ndxf>
    </rcc>
    <rcc rId="0" sId="1" dxf="1">
      <nc r="K187">
        <f>J187-#REF!</f>
      </nc>
      <ndxf>
        <font>
          <sz val="11"/>
          <color rgb="FFFF0000"/>
        </font>
        <numFmt numFmtId="168" formatCode="#,##0.0"/>
      </ndxf>
    </rcc>
    <rcc rId="0" sId="1" dxf="1">
      <nc r="K188">
        <f>J188-#REF!</f>
      </nc>
      <ndxf>
        <font>
          <sz val="11"/>
          <color rgb="FFFF0000"/>
        </font>
        <numFmt numFmtId="168" formatCode="#,##0.0"/>
      </ndxf>
    </rcc>
    <rcc rId="0" sId="1" dxf="1">
      <nc r="K189">
        <f>J189-#REF!</f>
      </nc>
      <ndxf>
        <font>
          <sz val="11"/>
          <color rgb="FFFF0000"/>
        </font>
        <numFmt numFmtId="168" formatCode="#,##0.0"/>
      </ndxf>
    </rcc>
    <rcc rId="0" sId="1" dxf="1">
      <nc r="K190">
        <f>J190-#REF!</f>
      </nc>
      <ndxf>
        <font>
          <sz val="11"/>
          <color rgb="FFFF0000"/>
        </font>
        <numFmt numFmtId="168" formatCode="#,##0.0"/>
      </ndxf>
    </rcc>
    <rcc rId="0" sId="1" dxf="1">
      <nc r="K191">
        <f>J191-#REF!</f>
      </nc>
      <ndxf>
        <font>
          <sz val="11"/>
          <color rgb="FFFF0000"/>
        </font>
        <numFmt numFmtId="168" formatCode="#,##0.0"/>
      </ndxf>
    </rcc>
    <rcc rId="0" sId="1" dxf="1">
      <nc r="K192">
        <f>J192-#REF!</f>
      </nc>
      <ndxf>
        <font>
          <sz val="11"/>
          <color rgb="FFFF0000"/>
        </font>
        <numFmt numFmtId="168" formatCode="#,##0.0"/>
      </ndxf>
    </rcc>
    <rcc rId="0" sId="1" dxf="1">
      <nc r="K193">
        <f>J193-#REF!</f>
      </nc>
      <ndxf>
        <font>
          <sz val="11"/>
          <color rgb="FFFF0000"/>
        </font>
        <numFmt numFmtId="168" formatCode="#,##0.0"/>
      </ndxf>
    </rcc>
    <rcc rId="0" sId="1" dxf="1">
      <nc r="K194">
        <f>J194-#REF!</f>
      </nc>
      <ndxf>
        <font>
          <sz val="11"/>
          <color rgb="FFFF0000"/>
        </font>
        <numFmt numFmtId="168" formatCode="#,##0.0"/>
      </ndxf>
    </rcc>
    <rcc rId="0" sId="1" dxf="1">
      <nc r="K195">
        <f>J195-#REF!</f>
      </nc>
      <ndxf>
        <font>
          <sz val="11"/>
          <color rgb="FFFF0000"/>
        </font>
        <numFmt numFmtId="168" formatCode="#,##0.0"/>
      </ndxf>
    </rcc>
    <rcc rId="0" sId="1" dxf="1">
      <nc r="K196">
        <f>J196-#REF!</f>
      </nc>
      <ndxf>
        <font>
          <sz val="11"/>
          <color rgb="FFFF0000"/>
        </font>
        <numFmt numFmtId="168" formatCode="#,##0.0"/>
      </ndxf>
    </rcc>
    <rcc rId="0" sId="1" dxf="1">
      <nc r="K197">
        <f>J197-#REF!</f>
      </nc>
      <ndxf>
        <font>
          <sz val="11"/>
          <color rgb="FFFF0000"/>
        </font>
        <numFmt numFmtId="168" formatCode="#,##0.0"/>
      </ndxf>
    </rcc>
    <rcc rId="0" sId="1" dxf="1">
      <nc r="K198">
        <f>J198-#REF!</f>
      </nc>
      <ndxf>
        <font>
          <sz val="11"/>
          <color rgb="FFFF0000"/>
        </font>
        <numFmt numFmtId="168" formatCode="#,##0.0"/>
      </ndxf>
    </rcc>
    <rcc rId="0" sId="1" dxf="1">
      <nc r="K199">
        <f>J199-#REF!</f>
      </nc>
      <ndxf>
        <font>
          <sz val="11"/>
          <color rgb="FFFF0000"/>
        </font>
        <numFmt numFmtId="168" formatCode="#,##0.0"/>
      </ndxf>
    </rcc>
    <rcc rId="0" sId="1" dxf="1">
      <nc r="K200">
        <f>J200-#REF!</f>
      </nc>
      <ndxf>
        <font>
          <sz val="11"/>
          <color rgb="FFFF0000"/>
        </font>
        <numFmt numFmtId="168" formatCode="#,##0.0"/>
      </ndxf>
    </rcc>
    <rcc rId="0" sId="1" dxf="1">
      <nc r="K201">
        <f>J201-#REF!</f>
      </nc>
      <ndxf>
        <font>
          <sz val="11"/>
          <color rgb="FFFF0000"/>
        </font>
        <numFmt numFmtId="168" formatCode="#,##0.0"/>
      </ndxf>
    </rcc>
    <rcc rId="0" sId="1" dxf="1">
      <nc r="K202">
        <f>J202-#REF!</f>
      </nc>
      <ndxf>
        <font>
          <sz val="11"/>
          <color rgb="FFFF0000"/>
        </font>
        <numFmt numFmtId="168" formatCode="#,##0.0"/>
      </ndxf>
    </rcc>
    <rcc rId="0" sId="1" dxf="1">
      <nc r="K203">
        <f>J203-#REF!</f>
      </nc>
      <ndxf>
        <font>
          <sz val="11"/>
          <color rgb="FFFF0000"/>
        </font>
        <numFmt numFmtId="168" formatCode="#,##0.0"/>
      </ndxf>
    </rcc>
    <rcc rId="0" sId="1" dxf="1">
      <nc r="K204">
        <f>J204-#REF!</f>
      </nc>
      <ndxf>
        <font>
          <sz val="11"/>
          <color rgb="FFFF0000"/>
        </font>
        <numFmt numFmtId="168" formatCode="#,##0.0"/>
      </ndxf>
    </rcc>
    <rcc rId="0" sId="1" dxf="1">
      <nc r="K205">
        <f>J205-#REF!</f>
      </nc>
      <ndxf>
        <font>
          <sz val="11"/>
          <color rgb="FFFF0000"/>
        </font>
        <numFmt numFmtId="168" formatCode="#,##0.0"/>
      </ndxf>
    </rcc>
    <rcc rId="0" sId="1" dxf="1">
      <nc r="K206">
        <f>J206-#REF!</f>
      </nc>
      <ndxf>
        <font>
          <sz val="11"/>
          <color rgb="FFFF0000"/>
        </font>
        <numFmt numFmtId="168" formatCode="#,##0.0"/>
      </ndxf>
    </rcc>
    <rcc rId="0" sId="1" dxf="1">
      <nc r="K207">
        <f>J207-#REF!</f>
      </nc>
      <ndxf>
        <font>
          <sz val="11"/>
          <color rgb="FFFF0000"/>
        </font>
        <numFmt numFmtId="168" formatCode="#,##0.0"/>
      </ndxf>
    </rcc>
    <rcc rId="0" sId="1" dxf="1">
      <nc r="K208">
        <f>J208-#REF!</f>
      </nc>
      <ndxf>
        <font>
          <sz val="11"/>
          <color rgb="FFFF0000"/>
        </font>
        <numFmt numFmtId="168" formatCode="#,##0.0"/>
      </ndxf>
    </rcc>
    <rcc rId="0" sId="1" dxf="1">
      <nc r="K209">
        <f>J209-#REF!</f>
      </nc>
      <ndxf>
        <font>
          <sz val="11"/>
          <color rgb="FFFF0000"/>
        </font>
        <numFmt numFmtId="168" formatCode="#,##0.0"/>
      </ndxf>
    </rcc>
    <rcc rId="0" sId="1" dxf="1">
      <nc r="K210">
        <f>J210-#REF!</f>
      </nc>
      <ndxf>
        <font>
          <sz val="11"/>
          <color rgb="FFFF0000"/>
        </font>
        <numFmt numFmtId="168" formatCode="#,##0.0"/>
      </ndxf>
    </rcc>
    <rcc rId="0" sId="1" dxf="1">
      <nc r="K211">
        <f>J211-#REF!</f>
      </nc>
      <ndxf>
        <font>
          <sz val="11"/>
          <color rgb="FFFF0000"/>
        </font>
        <numFmt numFmtId="168" formatCode="#,##0.0"/>
      </ndxf>
    </rcc>
    <rcc rId="0" sId="1" dxf="1">
      <nc r="K212">
        <f>J212-#REF!</f>
      </nc>
      <ndxf>
        <font>
          <sz val="11"/>
          <color rgb="FFFF0000"/>
        </font>
        <numFmt numFmtId="168" formatCode="#,##0.0"/>
      </ndxf>
    </rcc>
    <rcc rId="0" sId="1" dxf="1">
      <nc r="K213">
        <f>J213-#REF!</f>
      </nc>
      <ndxf>
        <font>
          <sz val="11"/>
          <color rgb="FFFF0000"/>
        </font>
        <numFmt numFmtId="168" formatCode="#,##0.0"/>
      </ndxf>
    </rcc>
    <rcc rId="0" sId="1" dxf="1">
      <nc r="K214">
        <f>J214-#REF!</f>
      </nc>
      <ndxf>
        <font>
          <sz val="11"/>
          <color rgb="FFFF0000"/>
        </font>
        <numFmt numFmtId="168" formatCode="#,##0.0"/>
      </ndxf>
    </rcc>
    <rcc rId="0" sId="1" dxf="1">
      <nc r="K215">
        <f>J215-#REF!</f>
      </nc>
      <ndxf>
        <font>
          <sz val="11"/>
          <color rgb="FFFF0000"/>
        </font>
        <numFmt numFmtId="168" formatCode="#,##0.0"/>
      </ndxf>
    </rcc>
    <rcc rId="0" sId="1" dxf="1">
      <nc r="K216">
        <f>J216-#REF!</f>
      </nc>
      <ndxf>
        <font>
          <sz val="11"/>
          <color rgb="FFFF0000"/>
        </font>
        <numFmt numFmtId="168" formatCode="#,##0.0"/>
      </ndxf>
    </rcc>
    <rcc rId="0" sId="1" dxf="1">
      <nc r="K217">
        <f>J217-#REF!</f>
      </nc>
      <ndxf>
        <font>
          <sz val="11"/>
          <color rgb="FFFF0000"/>
        </font>
        <numFmt numFmtId="168" formatCode="#,##0.0"/>
      </ndxf>
    </rcc>
    <rcc rId="0" sId="1" dxf="1">
      <nc r="K218">
        <f>J218-#REF!</f>
      </nc>
      <ndxf>
        <font>
          <sz val="11"/>
          <color rgb="FFFF0000"/>
        </font>
        <numFmt numFmtId="168" formatCode="#,##0.0"/>
      </ndxf>
    </rcc>
    <rcc rId="0" sId="1" dxf="1">
      <nc r="K219">
        <f>J219-#REF!</f>
      </nc>
      <ndxf>
        <font>
          <sz val="11"/>
          <color rgb="FFFF0000"/>
        </font>
        <numFmt numFmtId="168" formatCode="#,##0.0"/>
      </ndxf>
    </rcc>
    <rcc rId="0" sId="1" dxf="1">
      <nc r="K220">
        <f>J220-#REF!</f>
      </nc>
      <ndxf>
        <font>
          <sz val="11"/>
          <color rgb="FFFF0000"/>
        </font>
        <numFmt numFmtId="168" formatCode="#,##0.0"/>
      </ndxf>
    </rcc>
    <rcc rId="0" sId="1" dxf="1">
      <nc r="K221">
        <f>J221-#REF!</f>
      </nc>
      <ndxf>
        <font>
          <sz val="11"/>
          <color rgb="FFFF0000"/>
        </font>
        <numFmt numFmtId="168" formatCode="#,##0.0"/>
      </ndxf>
    </rcc>
    <rcc rId="0" sId="1" dxf="1">
      <nc r="K222">
        <f>J222-#REF!</f>
      </nc>
      <ndxf>
        <font>
          <sz val="11"/>
          <color rgb="FFFF0000"/>
        </font>
        <numFmt numFmtId="168" formatCode="#,##0.0"/>
      </ndxf>
    </rcc>
    <rcc rId="0" sId="1" dxf="1">
      <nc r="K223">
        <f>J223-#REF!</f>
      </nc>
      <ndxf>
        <font>
          <sz val="11"/>
          <color rgb="FFFF0000"/>
        </font>
        <numFmt numFmtId="168" formatCode="#,##0.0"/>
      </ndxf>
    </rcc>
    <rcc rId="0" sId="1" dxf="1">
      <nc r="K224">
        <f>J224-#REF!</f>
      </nc>
      <ndxf>
        <font>
          <sz val="11"/>
          <color rgb="FFFF0000"/>
        </font>
        <numFmt numFmtId="168" formatCode="#,##0.0"/>
      </ndxf>
    </rcc>
    <rcc rId="0" sId="1" dxf="1">
      <nc r="K225">
        <f>J225-#REF!</f>
      </nc>
      <ndxf>
        <font>
          <sz val="11"/>
          <color rgb="FFFF0000"/>
        </font>
        <numFmt numFmtId="168" formatCode="#,##0.0"/>
      </ndxf>
    </rcc>
    <rcc rId="0" sId="1" dxf="1">
      <nc r="K226">
        <f>J226-#REF!</f>
      </nc>
      <ndxf>
        <font>
          <sz val="11"/>
          <color rgb="FFFF0000"/>
        </font>
        <numFmt numFmtId="168" formatCode="#,##0.0"/>
      </ndxf>
    </rcc>
    <rcc rId="0" sId="1" dxf="1">
      <nc r="K227">
        <f>J227-#REF!</f>
      </nc>
      <ndxf>
        <font>
          <sz val="11"/>
          <color rgb="FFFF0000"/>
        </font>
        <numFmt numFmtId="168" formatCode="#,##0.0"/>
      </ndxf>
    </rcc>
    <rcc rId="0" sId="1" dxf="1">
      <nc r="K228">
        <f>J228-#REF!</f>
      </nc>
      <ndxf>
        <font>
          <sz val="11"/>
          <color rgb="FFFF0000"/>
        </font>
        <numFmt numFmtId="168" formatCode="#,##0.0"/>
      </ndxf>
    </rcc>
    <rcc rId="0" sId="1" dxf="1">
      <nc r="K229">
        <f>J229-#REF!</f>
      </nc>
      <ndxf>
        <font>
          <sz val="11"/>
          <color rgb="FFFF0000"/>
        </font>
        <numFmt numFmtId="168" formatCode="#,##0.0"/>
      </ndxf>
    </rcc>
    <rcc rId="0" sId="1" dxf="1">
      <nc r="K230">
        <f>J230-#REF!</f>
      </nc>
      <ndxf>
        <font>
          <sz val="11"/>
          <color rgb="FFFF0000"/>
        </font>
        <numFmt numFmtId="168" formatCode="#,##0.0"/>
      </ndxf>
    </rcc>
    <rcc rId="0" sId="1" dxf="1">
      <nc r="K231">
        <f>J231-#REF!</f>
      </nc>
      <ndxf>
        <font>
          <sz val="11"/>
          <color rgb="FFFF0000"/>
        </font>
        <numFmt numFmtId="168" formatCode="#,##0.0"/>
      </ndxf>
    </rcc>
    <rcc rId="0" sId="1" dxf="1">
      <nc r="K232">
        <f>J232-#REF!</f>
      </nc>
      <ndxf>
        <font>
          <sz val="11"/>
          <color rgb="FFFF0000"/>
        </font>
        <numFmt numFmtId="168" formatCode="#,##0.0"/>
      </ndxf>
    </rcc>
    <rcc rId="0" sId="1" dxf="1">
      <nc r="K233">
        <f>J233-#REF!</f>
      </nc>
      <ndxf>
        <font>
          <sz val="11"/>
          <color rgb="FFFF0000"/>
        </font>
        <numFmt numFmtId="168" formatCode="#,##0.0"/>
      </ndxf>
    </rcc>
    <rcc rId="0" sId="1" dxf="1">
      <nc r="K234">
        <f>J234-#REF!</f>
      </nc>
      <ndxf>
        <font>
          <sz val="11"/>
          <color rgb="FFFF0000"/>
        </font>
        <numFmt numFmtId="168" formatCode="#,##0.0"/>
      </ndxf>
    </rcc>
    <rcc rId="0" sId="1" dxf="1">
      <nc r="K235">
        <f>J235-#REF!</f>
      </nc>
      <ndxf>
        <font>
          <sz val="11"/>
          <color rgb="FFFF0000"/>
        </font>
        <numFmt numFmtId="168" formatCode="#,##0.0"/>
      </ndxf>
    </rcc>
    <rcc rId="0" sId="1" dxf="1">
      <nc r="K236">
        <f>J236-#REF!</f>
      </nc>
      <ndxf>
        <font>
          <sz val="11"/>
          <color rgb="FFFF0000"/>
        </font>
        <numFmt numFmtId="168" formatCode="#,##0.0"/>
      </ndxf>
    </rcc>
    <rcc rId="0" sId="1" dxf="1">
      <nc r="K237">
        <f>J237-#REF!</f>
      </nc>
      <ndxf>
        <font>
          <sz val="11"/>
          <color rgb="FFFF0000"/>
        </font>
        <numFmt numFmtId="168" formatCode="#,##0.0"/>
      </ndxf>
    </rcc>
    <rcc rId="0" sId="1" dxf="1">
      <nc r="K238">
        <f>J238-#REF!</f>
      </nc>
      <ndxf>
        <font>
          <sz val="11"/>
          <color rgb="FFFF0000"/>
        </font>
        <numFmt numFmtId="168" formatCode="#,##0.0"/>
      </ndxf>
    </rcc>
    <rcc rId="0" sId="1" dxf="1">
      <nc r="K239">
        <f>J239-#REF!</f>
      </nc>
      <ndxf>
        <font>
          <sz val="11"/>
          <color rgb="FFFF0000"/>
        </font>
        <numFmt numFmtId="168" formatCode="#,##0.0"/>
      </ndxf>
    </rcc>
    <rcc rId="0" sId="1" dxf="1">
      <nc r="K240">
        <f>J240-#REF!</f>
      </nc>
      <ndxf>
        <font>
          <sz val="11"/>
          <color rgb="FFFF0000"/>
        </font>
        <numFmt numFmtId="168" formatCode="#,##0.0"/>
      </ndxf>
    </rcc>
    <rcc rId="0" sId="1" dxf="1">
      <nc r="K241">
        <f>J241-#REF!</f>
      </nc>
      <ndxf>
        <font>
          <sz val="11"/>
          <color rgb="FFFF0000"/>
        </font>
        <numFmt numFmtId="168" formatCode="#,##0.0"/>
      </ndxf>
    </rcc>
    <rcc rId="0" sId="1" dxf="1">
      <nc r="K242">
        <f>J242-#REF!</f>
      </nc>
      <ndxf>
        <font>
          <sz val="11"/>
          <color rgb="FFFF0000"/>
        </font>
        <numFmt numFmtId="168" formatCode="#,##0.0"/>
      </ndxf>
    </rcc>
    <rcc rId="0" sId="1" dxf="1">
      <nc r="K243">
        <f>J243-#REF!</f>
      </nc>
      <ndxf>
        <font>
          <sz val="11"/>
          <color rgb="FFFF0000"/>
        </font>
        <numFmt numFmtId="168" formatCode="#,##0.0"/>
      </ndxf>
    </rcc>
    <rcc rId="0" sId="1" dxf="1">
      <nc r="K244">
        <f>J244-#REF!</f>
      </nc>
      <ndxf>
        <font>
          <sz val="11"/>
          <color rgb="FFFF0000"/>
        </font>
        <numFmt numFmtId="168" formatCode="#,##0.0"/>
      </ndxf>
    </rcc>
    <rcc rId="0" sId="1" dxf="1">
      <nc r="K245">
        <f>J245-#REF!</f>
      </nc>
      <ndxf>
        <font>
          <sz val="11"/>
          <color rgb="FFFF0000"/>
        </font>
        <numFmt numFmtId="168" formatCode="#,##0.0"/>
      </ndxf>
    </rcc>
    <rcc rId="0" sId="1" dxf="1">
      <nc r="K246">
        <f>J246-#REF!</f>
      </nc>
      <ndxf>
        <font>
          <sz val="11"/>
          <color rgb="FFFF0000"/>
        </font>
        <numFmt numFmtId="168" formatCode="#,##0.0"/>
      </ndxf>
    </rcc>
    <rcc rId="0" sId="1" dxf="1">
      <nc r="K247">
        <f>J247-#REF!</f>
      </nc>
      <ndxf>
        <font>
          <sz val="11"/>
          <color rgb="FFFF0000"/>
        </font>
        <numFmt numFmtId="168" formatCode="#,##0.0"/>
      </ndxf>
    </rcc>
    <rcc rId="0" sId="1" dxf="1">
      <nc r="K248">
        <f>J248-#REF!</f>
      </nc>
      <ndxf>
        <font>
          <sz val="11"/>
          <color rgb="FFFF0000"/>
        </font>
        <numFmt numFmtId="168" formatCode="#,##0.0"/>
      </ndxf>
    </rcc>
    <rcc rId="0" sId="1" dxf="1">
      <nc r="K249">
        <f>J249-#REF!</f>
      </nc>
      <ndxf>
        <font>
          <sz val="11"/>
          <color rgb="FFFF0000"/>
        </font>
        <numFmt numFmtId="168" formatCode="#,##0.0"/>
      </ndxf>
    </rcc>
    <rcc rId="0" sId="1" dxf="1">
      <nc r="K250">
        <f>J250-#REF!</f>
      </nc>
      <ndxf>
        <font>
          <sz val="11"/>
          <color rgb="FFFF0000"/>
        </font>
        <numFmt numFmtId="168" formatCode="#,##0.0"/>
      </ndxf>
    </rcc>
    <rcc rId="0" sId="1" dxf="1">
      <nc r="K251">
        <f>J251-#REF!</f>
      </nc>
      <ndxf>
        <font>
          <sz val="11"/>
          <color rgb="FFFF0000"/>
        </font>
        <numFmt numFmtId="168" formatCode="#,##0.0"/>
      </ndxf>
    </rcc>
    <rcc rId="0" sId="1" dxf="1">
      <nc r="K252">
        <f>J252-#REF!</f>
      </nc>
      <ndxf>
        <font>
          <sz val="11"/>
          <color rgb="FFFF0000"/>
        </font>
        <numFmt numFmtId="168" formatCode="#,##0.0"/>
      </ndxf>
    </rcc>
    <rcc rId="0" sId="1" dxf="1">
      <nc r="K253">
        <f>J253-#REF!</f>
      </nc>
      <ndxf>
        <font>
          <sz val="11"/>
          <color rgb="FFFF0000"/>
        </font>
        <numFmt numFmtId="168" formatCode="#,##0.0"/>
      </ndxf>
    </rcc>
    <rcc rId="0" sId="1" dxf="1">
      <nc r="K254">
        <f>J254-#REF!</f>
      </nc>
      <ndxf>
        <font>
          <sz val="11"/>
          <color rgb="FFFF0000"/>
        </font>
        <numFmt numFmtId="168" formatCode="#,##0.0"/>
      </ndxf>
    </rcc>
    <rcc rId="0" sId="1" dxf="1">
      <nc r="K255">
        <f>J255-#REF!</f>
      </nc>
      <ndxf>
        <font>
          <sz val="11"/>
          <color rgb="FFFF0000"/>
        </font>
        <numFmt numFmtId="168" formatCode="#,##0.0"/>
      </ndxf>
    </rcc>
    <rcc rId="0" sId="1" dxf="1">
      <nc r="K256">
        <f>J256-#REF!</f>
      </nc>
      <ndxf>
        <font>
          <sz val="11"/>
          <color rgb="FFFF0000"/>
        </font>
        <numFmt numFmtId="168" formatCode="#,##0.0"/>
      </ndxf>
    </rcc>
    <rcc rId="0" sId="1" dxf="1">
      <nc r="K257">
        <f>J257-#REF!</f>
      </nc>
      <ndxf>
        <font>
          <sz val="11"/>
          <color rgb="FFFF0000"/>
        </font>
        <numFmt numFmtId="168" formatCode="#,##0.0"/>
      </ndxf>
    </rcc>
    <rcc rId="0" sId="1" dxf="1">
      <nc r="K258">
        <f>J258-#REF!</f>
      </nc>
      <ndxf>
        <font>
          <sz val="11"/>
          <color rgb="FFFF0000"/>
        </font>
        <numFmt numFmtId="168" formatCode="#,##0.0"/>
      </ndxf>
    </rcc>
    <rcc rId="0" sId="1" dxf="1">
      <nc r="K259">
        <f>J259-#REF!</f>
      </nc>
      <ndxf>
        <font>
          <sz val="11"/>
          <color rgb="FFFF0000"/>
        </font>
        <numFmt numFmtId="168" formatCode="#,##0.0"/>
      </ndxf>
    </rcc>
    <rcc rId="0" sId="1" dxf="1">
      <nc r="K260">
        <f>J260-#REF!</f>
      </nc>
      <ndxf>
        <font>
          <sz val="11"/>
          <color rgb="FFFF0000"/>
        </font>
        <numFmt numFmtId="168" formatCode="#,##0.0"/>
      </ndxf>
    </rcc>
    <rcc rId="0" sId="1" dxf="1">
      <nc r="K261">
        <f>J261-#REF!</f>
      </nc>
      <ndxf>
        <font>
          <sz val="11"/>
          <color rgb="FFFF0000"/>
        </font>
        <numFmt numFmtId="168" formatCode="#,##0.0"/>
      </ndxf>
    </rcc>
    <rcc rId="0" sId="1" dxf="1">
      <nc r="K262">
        <f>J262-#REF!</f>
      </nc>
      <ndxf>
        <font>
          <sz val="11"/>
          <color rgb="FFFF0000"/>
        </font>
        <numFmt numFmtId="168" formatCode="#,##0.0"/>
      </ndxf>
    </rcc>
    <rcc rId="0" sId="1" dxf="1">
      <nc r="K263">
        <f>J263-#REF!</f>
      </nc>
      <ndxf>
        <font>
          <sz val="11"/>
          <color rgb="FFFF0000"/>
        </font>
        <numFmt numFmtId="168" formatCode="#,##0.0"/>
      </ndxf>
    </rcc>
    <rcc rId="0" sId="1" dxf="1">
      <nc r="K264">
        <f>J264-#REF!</f>
      </nc>
      <ndxf>
        <font>
          <sz val="11"/>
          <color rgb="FFFF0000"/>
        </font>
        <numFmt numFmtId="168" formatCode="#,##0.0"/>
      </ndxf>
    </rcc>
    <rcc rId="0" sId="1" dxf="1">
      <nc r="K265">
        <f>J265-#REF!</f>
      </nc>
      <ndxf>
        <font>
          <sz val="11"/>
          <color rgb="FFFF0000"/>
        </font>
        <numFmt numFmtId="168" formatCode="#,##0.0"/>
      </ndxf>
    </rcc>
    <rcc rId="0" sId="1" dxf="1">
      <nc r="K266">
        <f>J266-#REF!</f>
      </nc>
      <ndxf>
        <font>
          <sz val="11"/>
          <color rgb="FFFF0000"/>
        </font>
        <numFmt numFmtId="168" formatCode="#,##0.0"/>
      </ndxf>
    </rcc>
    <rcc rId="0" sId="1" dxf="1">
      <nc r="K267">
        <f>J267-#REF!</f>
      </nc>
      <ndxf>
        <font>
          <sz val="11"/>
          <color rgb="FFFF0000"/>
        </font>
        <numFmt numFmtId="168" formatCode="#,##0.0"/>
      </ndxf>
    </rcc>
    <rcc rId="0" sId="1" dxf="1">
      <nc r="K268">
        <f>J268-#REF!</f>
      </nc>
      <ndxf>
        <font>
          <sz val="11"/>
          <color rgb="FFFF0000"/>
        </font>
        <numFmt numFmtId="168" formatCode="#,##0.0"/>
      </ndxf>
    </rcc>
    <rcc rId="0" sId="1" dxf="1">
      <nc r="K269">
        <f>J269-#REF!</f>
      </nc>
      <ndxf>
        <font>
          <sz val="11"/>
          <color rgb="FFFF0000"/>
        </font>
        <numFmt numFmtId="168" formatCode="#,##0.0"/>
      </ndxf>
    </rcc>
    <rcc rId="0" sId="1" dxf="1">
      <nc r="K270">
        <f>J270-#REF!</f>
      </nc>
      <ndxf>
        <font>
          <sz val="11"/>
          <color rgb="FFFF0000"/>
        </font>
        <numFmt numFmtId="168" formatCode="#,##0.0"/>
      </ndxf>
    </rcc>
    <rcc rId="0" sId="1" dxf="1">
      <nc r="K271">
        <f>J271-#REF!</f>
      </nc>
      <ndxf>
        <font>
          <sz val="11"/>
          <color rgb="FFFF0000"/>
        </font>
        <numFmt numFmtId="168" formatCode="#,##0.0"/>
      </ndxf>
    </rcc>
    <rcc rId="0" sId="1" dxf="1">
      <nc r="K272">
        <f>J272-#REF!</f>
      </nc>
      <ndxf>
        <font>
          <sz val="11"/>
          <color rgb="FFFF0000"/>
        </font>
        <numFmt numFmtId="168" formatCode="#,##0.0"/>
      </ndxf>
    </rcc>
    <rcc rId="0" sId="1" dxf="1">
      <nc r="K273">
        <f>J273-#REF!</f>
      </nc>
      <ndxf>
        <font>
          <sz val="11"/>
          <color rgb="FFFF0000"/>
        </font>
        <numFmt numFmtId="168" formatCode="#,##0.0"/>
      </ndxf>
    </rcc>
    <rcc rId="0" sId="1" dxf="1">
      <nc r="K274">
        <f>J274-#REF!</f>
      </nc>
      <ndxf>
        <font>
          <sz val="11"/>
          <color rgb="FFFF0000"/>
        </font>
        <numFmt numFmtId="168" formatCode="#,##0.0"/>
      </ndxf>
    </rcc>
    <rcc rId="0" sId="1" dxf="1">
      <nc r="K275">
        <f>J275-#REF!</f>
      </nc>
      <ndxf>
        <font>
          <sz val="11"/>
          <color rgb="FFFF0000"/>
        </font>
        <numFmt numFmtId="168" formatCode="#,##0.0"/>
      </ndxf>
    </rcc>
    <rcc rId="0" sId="1" dxf="1">
      <nc r="K276">
        <f>J276-#REF!</f>
      </nc>
      <ndxf>
        <font>
          <sz val="11"/>
          <color rgb="FFFF0000"/>
        </font>
        <numFmt numFmtId="168" formatCode="#,##0.0"/>
      </ndxf>
    </rcc>
    <rcc rId="0" sId="1" dxf="1">
      <nc r="K277">
        <f>J277-#REF!</f>
      </nc>
      <ndxf>
        <font>
          <sz val="11"/>
          <color rgb="FFFF0000"/>
        </font>
        <numFmt numFmtId="168" formatCode="#,##0.0"/>
      </ndxf>
    </rcc>
    <rcc rId="0" sId="1" dxf="1">
      <nc r="K278">
        <f>J278-#REF!</f>
      </nc>
      <ndxf>
        <font>
          <sz val="11"/>
          <color rgb="FFFF0000"/>
        </font>
        <numFmt numFmtId="168" formatCode="#,##0.0"/>
      </ndxf>
    </rcc>
    <rcc rId="0" sId="1" dxf="1">
      <nc r="K279">
        <f>J279-#REF!</f>
      </nc>
      <ndxf>
        <font>
          <sz val="11"/>
          <color rgb="FFFF0000"/>
        </font>
        <numFmt numFmtId="168" formatCode="#,##0.0"/>
      </ndxf>
    </rcc>
    <rcc rId="0" sId="1" dxf="1">
      <nc r="K280">
        <f>J280-#REF!</f>
      </nc>
      <ndxf>
        <font>
          <sz val="11"/>
          <color rgb="FFFF0000"/>
        </font>
        <numFmt numFmtId="168" formatCode="#,##0.0"/>
      </ndxf>
    </rcc>
    <rcc rId="0" sId="1" dxf="1">
      <nc r="K281">
        <f>J281-#REF!</f>
      </nc>
      <ndxf>
        <font>
          <sz val="11"/>
          <color rgb="FFFF0000"/>
        </font>
        <numFmt numFmtId="168" formatCode="#,##0.0"/>
      </ndxf>
    </rcc>
    <rcc rId="0" sId="1" dxf="1">
      <nc r="K282">
        <f>J282-#REF!</f>
      </nc>
      <ndxf>
        <font>
          <sz val="11"/>
          <color rgb="FFFF0000"/>
        </font>
        <numFmt numFmtId="168" formatCode="#,##0.0"/>
      </ndxf>
    </rcc>
    <rcc rId="0" sId="1" dxf="1">
      <nc r="K283">
        <f>J283-#REF!</f>
      </nc>
      <ndxf>
        <font>
          <sz val="11"/>
          <color rgb="FFFF0000"/>
        </font>
        <numFmt numFmtId="168" formatCode="#,##0.0"/>
      </ndxf>
    </rcc>
    <rcc rId="0" sId="1" dxf="1">
      <nc r="K284">
        <f>J284-#REF!</f>
      </nc>
      <ndxf>
        <font>
          <sz val="11"/>
          <color rgb="FFFF0000"/>
        </font>
        <numFmt numFmtId="168" formatCode="#,##0.0"/>
      </ndxf>
    </rcc>
    <rcc rId="0" sId="1" dxf="1">
      <nc r="K285">
        <f>J285-#REF!</f>
      </nc>
      <ndxf>
        <font>
          <sz val="11"/>
          <color rgb="FFFF0000"/>
        </font>
        <numFmt numFmtId="168" formatCode="#,##0.0"/>
      </ndxf>
    </rcc>
    <rcc rId="0" sId="1" dxf="1">
      <nc r="K286">
        <f>J286-#REF!</f>
      </nc>
      <ndxf>
        <font>
          <sz val="11"/>
          <color rgb="FFFF0000"/>
        </font>
        <numFmt numFmtId="168" formatCode="#,##0.0"/>
      </ndxf>
    </rcc>
  </rrc>
  <rrc rId="4651" sId="1" ref="K1:K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fmt sheetId="1" sqref="K17" start="0" length="0">
      <dxf>
        <font>
          <b/>
          <sz val="16"/>
          <name val="Times New Roman"/>
          <scheme val="none"/>
        </font>
      </dxf>
    </rfmt>
    <rfmt sheetId="1" sqref="K19" start="0" length="0">
      <dxf>
        <font>
          <sz val="11"/>
          <color indexed="8"/>
        </font>
      </dxf>
    </rfmt>
    <rfmt sheetId="1" sqref="K20" start="0" length="0">
      <dxf>
        <font>
          <sz val="11"/>
          <color indexed="8"/>
        </font>
      </dxf>
    </rfmt>
    <rfmt sheetId="1" sqref="K21" start="0" length="0">
      <dxf>
        <font>
          <sz val="11"/>
          <color indexed="8"/>
        </font>
      </dxf>
    </rfmt>
    <rfmt sheetId="1" sqref="K22" start="0" length="0">
      <dxf>
        <font>
          <sz val="11"/>
          <color indexed="8"/>
        </font>
      </dxf>
    </rfmt>
    <rfmt sheetId="1" sqref="K23" start="0" length="0">
      <dxf>
        <font>
          <sz val="11"/>
          <color indexed="8"/>
        </font>
      </dxf>
    </rfmt>
    <rfmt sheetId="1" sqref="K24" start="0" length="0">
      <dxf>
        <font>
          <sz val="11"/>
          <color indexed="8"/>
        </font>
      </dxf>
    </rfmt>
    <rfmt sheetId="1" sqref="K25" start="0" length="0">
      <dxf>
        <font>
          <sz val="11"/>
          <color indexed="8"/>
        </font>
      </dxf>
    </rfmt>
    <rfmt sheetId="1" sqref="K26" start="0" length="0">
      <dxf>
        <font>
          <sz val="11"/>
          <color indexed="8"/>
        </font>
      </dxf>
    </rfmt>
    <rfmt sheetId="1" sqref="K27" start="0" length="0">
      <dxf>
        <font>
          <sz val="11"/>
          <color indexed="8"/>
        </font>
      </dxf>
    </rfmt>
    <rfmt sheetId="1" sqref="K28" start="0" length="0">
      <dxf>
        <font>
          <sz val="11"/>
          <color indexed="8"/>
        </font>
      </dxf>
    </rfmt>
    <rfmt sheetId="1" sqref="K29" start="0" length="0">
      <dxf>
        <font>
          <sz val="11"/>
          <color indexed="8"/>
        </font>
      </dxf>
    </rfmt>
    <rfmt sheetId="1" sqref="K30" start="0" length="0">
      <dxf>
        <font>
          <sz val="11"/>
          <color indexed="8"/>
        </font>
      </dxf>
    </rfmt>
    <rfmt sheetId="1" sqref="K31" start="0" length="0">
      <dxf>
        <font>
          <sz val="11"/>
          <color indexed="8"/>
        </font>
      </dxf>
    </rfmt>
    <rfmt sheetId="1" sqref="K32" start="0" length="0">
      <dxf>
        <font>
          <sz val="11"/>
          <color indexed="8"/>
        </font>
      </dxf>
    </rfmt>
    <rfmt sheetId="1" sqref="K33" start="0" length="0">
      <dxf>
        <font>
          <sz val="11"/>
          <color indexed="8"/>
        </font>
      </dxf>
    </rfmt>
    <rfmt sheetId="1" sqref="K52" start="0" length="0">
      <dxf>
        <font>
          <b/>
          <sz val="16"/>
          <color indexed="8"/>
          <name val="Times New Roman"/>
          <scheme val="none"/>
        </font>
      </dxf>
    </rfmt>
    <rfmt sheetId="1" sqref="K80" start="0" length="0">
      <dxf>
        <font>
          <sz val="14"/>
        </font>
      </dxf>
    </rfmt>
    <rfmt sheetId="1" sqref="K82" start="0" length="0">
      <dxf>
        <font>
          <sz val="11"/>
          <color rgb="FFFF0000"/>
        </font>
      </dxf>
    </rfmt>
    <rfmt sheetId="1" sqref="K83" start="0" length="0">
      <dxf>
        <font>
          <b/>
          <sz val="11"/>
          <color indexed="8"/>
        </font>
      </dxf>
    </rfmt>
    <rfmt sheetId="1" sqref="K84" start="0" length="0">
      <dxf>
        <font>
          <b/>
          <sz val="16"/>
          <name val="Times New Roman"/>
          <scheme val="none"/>
        </font>
      </dxf>
    </rfmt>
    <rfmt sheetId="1" sqref="K90" start="0" length="0">
      <dxf>
        <font>
          <b/>
          <sz val="14"/>
          <color theme="1"/>
        </font>
      </dxf>
    </rfmt>
    <rfmt sheetId="1" sqref="K92" start="0" length="0">
      <dxf>
        <font>
          <b/>
          <sz val="11"/>
        </font>
      </dxf>
    </rfmt>
    <rfmt sheetId="1" sqref="K93" start="0" length="0">
      <dxf>
        <font>
          <b/>
          <sz val="11"/>
        </font>
      </dxf>
    </rfmt>
    <rfmt sheetId="1" sqref="K101" start="0" length="0">
      <dxf>
        <fill>
          <patternFill patternType="solid">
            <bgColor theme="0"/>
          </patternFill>
        </fill>
      </dxf>
    </rfmt>
    <rfmt sheetId="1" sqref="K102" start="0" length="0">
      <dxf>
        <fill>
          <patternFill patternType="solid">
            <bgColor theme="0"/>
          </patternFill>
        </fill>
      </dxf>
    </rfmt>
    <rfmt sheetId="1" sqref="K103" start="0" length="0">
      <dxf>
        <fill>
          <patternFill patternType="solid">
            <bgColor theme="0"/>
          </patternFill>
        </fill>
      </dxf>
    </rfmt>
    <rfmt sheetId="1" sqref="K104" start="0" length="0">
      <dxf>
        <fill>
          <patternFill patternType="solid">
            <bgColor theme="0"/>
          </patternFill>
        </fill>
      </dxf>
    </rfmt>
    <rfmt sheetId="1" sqref="K105" start="0" length="0">
      <dxf>
        <fill>
          <patternFill patternType="solid">
            <bgColor theme="0"/>
          </patternFill>
        </fill>
      </dxf>
    </rfmt>
    <rfmt sheetId="1" sqref="K106" start="0" length="0">
      <dxf>
        <fill>
          <patternFill patternType="solid">
            <bgColor theme="0"/>
          </patternFill>
        </fill>
      </dxf>
    </rfmt>
    <rfmt sheetId="1" sqref="K107" start="0" length="0">
      <dxf>
        <fill>
          <patternFill patternType="solid">
            <bgColor theme="0"/>
          </patternFill>
        </fill>
      </dxf>
    </rfmt>
    <rfmt sheetId="1" sqref="K108" start="0" length="0">
      <dxf>
        <fill>
          <patternFill patternType="solid">
            <bgColor theme="0"/>
          </patternFill>
        </fill>
      </dxf>
    </rfmt>
    <rfmt sheetId="1" sqref="K109" start="0" length="0">
      <dxf>
        <fill>
          <patternFill patternType="solid">
            <bgColor theme="0"/>
          </patternFill>
        </fill>
      </dxf>
    </rfmt>
    <rfmt sheetId="1" sqref="K110" start="0" length="0">
      <dxf>
        <fill>
          <patternFill patternType="solid">
            <bgColor theme="0"/>
          </patternFill>
        </fill>
      </dxf>
    </rfmt>
    <rfmt sheetId="1" sqref="K111" start="0" length="0">
      <dxf>
        <fill>
          <patternFill patternType="solid">
            <bgColor theme="0"/>
          </patternFill>
        </fill>
      </dxf>
    </rfmt>
    <rfmt sheetId="1" sqref="K112" start="0" length="0">
      <dxf>
        <fill>
          <patternFill patternType="solid">
            <bgColor theme="0"/>
          </patternFill>
        </fill>
      </dxf>
    </rfmt>
    <rfmt sheetId="1" sqref="K113" start="0" length="0">
      <dxf>
        <fill>
          <patternFill patternType="solid">
            <bgColor theme="0"/>
          </patternFill>
        </fill>
      </dxf>
    </rfmt>
    <rfmt sheetId="1" sqref="K114" start="0" length="0">
      <dxf>
        <fill>
          <patternFill patternType="solid">
            <bgColor theme="0"/>
          </patternFill>
        </fill>
      </dxf>
    </rfmt>
    <rfmt sheetId="1" sqref="K115" start="0" length="0">
      <dxf>
        <fill>
          <patternFill patternType="solid">
            <bgColor theme="0"/>
          </patternFill>
        </fill>
      </dxf>
    </rfmt>
    <rfmt sheetId="1" sqref="K116" start="0" length="0">
      <dxf>
        <fill>
          <patternFill patternType="solid">
            <bgColor theme="0"/>
          </patternFill>
        </fill>
      </dxf>
    </rfmt>
    <rfmt sheetId="1" sqref="K117" start="0" length="0">
      <dxf>
        <fill>
          <patternFill patternType="solid">
            <bgColor theme="0"/>
          </patternFill>
        </fill>
      </dxf>
    </rfmt>
    <rfmt sheetId="1" sqref="K118" start="0" length="0">
      <dxf>
        <fill>
          <patternFill patternType="solid">
            <bgColor theme="0"/>
          </patternFill>
        </fill>
      </dxf>
    </rfmt>
    <rfmt sheetId="1" sqref="K119" start="0" length="0">
      <dxf>
        <fill>
          <patternFill patternType="solid">
            <bgColor theme="0"/>
          </patternFill>
        </fill>
      </dxf>
    </rfmt>
    <rfmt sheetId="1" sqref="K120" start="0" length="0">
      <dxf>
        <fill>
          <patternFill patternType="solid">
            <bgColor theme="0"/>
          </patternFill>
        </fill>
      </dxf>
    </rfmt>
    <rfmt sheetId="1" sqref="K121" start="0" length="0">
      <dxf>
        <fill>
          <patternFill patternType="solid">
            <bgColor theme="0"/>
          </patternFill>
        </fill>
      </dxf>
    </rfmt>
    <rfmt sheetId="1" sqref="K122" start="0" length="0">
      <dxf>
        <fill>
          <patternFill patternType="solid">
            <bgColor theme="0"/>
          </patternFill>
        </fill>
      </dxf>
    </rfmt>
    <rfmt sheetId="1" sqref="K123" start="0" length="0">
      <dxf>
        <fill>
          <patternFill patternType="solid">
            <bgColor theme="0"/>
          </patternFill>
        </fill>
      </dxf>
    </rfmt>
    <rfmt sheetId="1" sqref="K124" start="0" length="0">
      <dxf>
        <fill>
          <patternFill patternType="solid">
            <bgColor theme="0"/>
          </patternFill>
        </fill>
      </dxf>
    </rfmt>
    <rfmt sheetId="1" sqref="K125" start="0" length="0">
      <dxf>
        <fill>
          <patternFill patternType="solid">
            <bgColor theme="0"/>
          </patternFill>
        </fill>
      </dxf>
    </rfmt>
    <rfmt sheetId="1" sqref="K126" start="0" length="0">
      <dxf>
        <fill>
          <patternFill patternType="solid">
            <bgColor theme="0"/>
          </patternFill>
        </fill>
      </dxf>
    </rfmt>
    <rfmt sheetId="1" sqref="K127" start="0" length="0">
      <dxf>
        <fill>
          <patternFill patternType="solid">
            <bgColor theme="0"/>
          </patternFill>
        </fill>
      </dxf>
    </rfmt>
    <rfmt sheetId="1" sqref="K128" start="0" length="0">
      <dxf>
        <fill>
          <patternFill patternType="solid">
            <bgColor theme="0"/>
          </patternFill>
        </fill>
      </dxf>
    </rfmt>
    <rfmt sheetId="1" sqref="K129" start="0" length="0">
      <dxf>
        <fill>
          <patternFill patternType="solid">
            <bgColor theme="0"/>
          </patternFill>
        </fill>
      </dxf>
    </rfmt>
    <rfmt sheetId="1" sqref="K130" start="0" length="0">
      <dxf>
        <fill>
          <patternFill patternType="solid">
            <bgColor theme="0"/>
          </patternFill>
        </fill>
      </dxf>
    </rfmt>
    <rfmt sheetId="1" sqref="K199" start="0" length="0">
      <dxf>
        <fill>
          <patternFill patternType="solid">
            <bgColor theme="0"/>
          </patternFill>
        </fill>
      </dxf>
    </rfmt>
    <rfmt sheetId="1" sqref="K239" start="0" length="0">
      <dxf>
        <fill>
          <patternFill patternType="solid">
            <bgColor indexed="9"/>
          </patternFill>
        </fill>
      </dxf>
    </rfmt>
    <rfmt sheetId="1" sqref="K241" start="0" length="0">
      <dxf>
        <fill>
          <patternFill patternType="solid">
            <bgColor indexed="9"/>
          </patternFill>
        </fill>
      </dxf>
    </rfmt>
    <rfmt sheetId="1" sqref="K242" start="0" length="0">
      <dxf>
        <fill>
          <patternFill patternType="solid">
            <bgColor indexed="9"/>
          </patternFill>
        </fill>
      </dxf>
    </rfmt>
    <rfmt sheetId="1" sqref="K243" start="0" length="0">
      <dxf>
        <fill>
          <patternFill patternType="solid">
            <bgColor indexed="9"/>
          </patternFill>
        </fill>
      </dxf>
    </rfmt>
    <rfmt sheetId="1" sqref="K244" start="0" length="0">
      <dxf>
        <fill>
          <patternFill patternType="solid">
            <bgColor indexed="9"/>
          </patternFill>
        </fill>
      </dxf>
    </rfmt>
    <rfmt sheetId="1" sqref="K245" start="0" length="0">
      <dxf>
        <fill>
          <patternFill patternType="solid">
            <bgColor indexed="9"/>
          </patternFill>
        </fill>
      </dxf>
    </rfmt>
    <rfmt sheetId="1" sqref="K246" start="0" length="0">
      <dxf>
        <fill>
          <patternFill patternType="solid">
            <bgColor indexed="9"/>
          </patternFill>
        </fill>
      </dxf>
    </rfmt>
    <rfmt sheetId="1" sqref="K247" start="0" length="0">
      <dxf>
        <fill>
          <patternFill patternType="solid">
            <bgColor indexed="9"/>
          </patternFill>
        </fill>
      </dxf>
    </rfmt>
    <rfmt sheetId="1" sqref="K248" start="0" length="0">
      <dxf>
        <fill>
          <patternFill patternType="solid">
            <bgColor indexed="9"/>
          </patternFill>
        </fill>
      </dxf>
    </rfmt>
    <rfmt sheetId="1" sqref="K249" start="0" length="0">
      <dxf>
        <fill>
          <patternFill patternType="solid">
            <bgColor indexed="9"/>
          </patternFill>
        </fill>
      </dxf>
    </rfmt>
    <rfmt sheetId="1" sqref="K256" start="0" length="0">
      <dxf>
        <fill>
          <patternFill patternType="solid">
            <bgColor theme="0"/>
          </patternFill>
        </fill>
      </dxf>
    </rfmt>
    <rfmt sheetId="1" sqref="K257" start="0" length="0">
      <dxf>
        <fill>
          <patternFill patternType="solid">
            <bgColor theme="0"/>
          </patternFill>
        </fill>
      </dxf>
    </rfmt>
    <rfmt sheetId="1" sqref="K258" start="0" length="0">
      <dxf>
        <fill>
          <patternFill patternType="solid">
            <bgColor theme="0"/>
          </patternFill>
        </fill>
      </dxf>
    </rfmt>
    <rfmt sheetId="1" sqref="K259" start="0" length="0">
      <dxf>
        <fill>
          <patternFill patternType="solid">
            <bgColor theme="0"/>
          </patternFill>
        </fill>
      </dxf>
    </rfmt>
    <rfmt sheetId="1" sqref="K260" start="0" length="0">
      <dxf>
        <fill>
          <patternFill patternType="solid">
            <bgColor theme="0"/>
          </patternFill>
        </fill>
      </dxf>
    </rfmt>
    <rfmt sheetId="1" sqref="K261" start="0" length="0">
      <dxf>
        <fill>
          <patternFill patternType="solid">
            <bgColor theme="0"/>
          </patternFill>
        </fill>
      </dxf>
    </rfmt>
    <rfmt sheetId="1" sqref="K262" start="0" length="0">
      <dxf>
        <fill>
          <patternFill patternType="solid">
            <bgColor theme="0"/>
          </patternFill>
        </fill>
      </dxf>
    </rfmt>
    <rfmt sheetId="1" sqref="K263" start="0" length="0">
      <dxf>
        <fill>
          <patternFill patternType="solid">
            <bgColor theme="0"/>
          </patternFill>
        </fill>
      </dxf>
    </rfmt>
    <rfmt sheetId="1" sqref="K264" start="0" length="0">
      <dxf>
        <fill>
          <patternFill patternType="solid">
            <bgColor theme="0"/>
          </patternFill>
        </fill>
      </dxf>
    </rfmt>
    <rfmt sheetId="1" sqref="K265" start="0" length="0">
      <dxf>
        <fill>
          <patternFill patternType="solid">
            <bgColor theme="0"/>
          </patternFill>
        </fill>
      </dxf>
    </rfmt>
    <rfmt sheetId="1" sqref="K266" start="0" length="0">
      <dxf>
        <fill>
          <patternFill patternType="solid">
            <bgColor theme="0"/>
          </patternFill>
        </fill>
      </dxf>
    </rfmt>
  </rrc>
  <rrc rId="4652" sId="1" ref="K1:K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fmt sheetId="1" sqref="K17" start="0" length="0">
      <dxf>
        <font>
          <b/>
          <sz val="16"/>
          <name val="Times New Roman"/>
          <scheme val="none"/>
        </font>
      </dxf>
    </rfmt>
    <rfmt sheetId="1" sqref="K19" start="0" length="0">
      <dxf>
        <font>
          <sz val="11"/>
          <color indexed="8"/>
        </font>
      </dxf>
    </rfmt>
    <rfmt sheetId="1" sqref="K20" start="0" length="0">
      <dxf>
        <font>
          <sz val="11"/>
          <color indexed="8"/>
        </font>
      </dxf>
    </rfmt>
    <rfmt sheetId="1" sqref="K21" start="0" length="0">
      <dxf>
        <font>
          <sz val="11"/>
          <color indexed="8"/>
        </font>
      </dxf>
    </rfmt>
    <rfmt sheetId="1" sqref="K22" start="0" length="0">
      <dxf>
        <font>
          <sz val="11"/>
          <color indexed="8"/>
        </font>
      </dxf>
    </rfmt>
    <rfmt sheetId="1" sqref="K23" start="0" length="0">
      <dxf>
        <font>
          <sz val="11"/>
          <color indexed="8"/>
        </font>
      </dxf>
    </rfmt>
    <rfmt sheetId="1" sqref="K24" start="0" length="0">
      <dxf>
        <font>
          <sz val="11"/>
          <color indexed="8"/>
        </font>
      </dxf>
    </rfmt>
    <rfmt sheetId="1" sqref="K25" start="0" length="0">
      <dxf>
        <font>
          <sz val="11"/>
          <color indexed="8"/>
        </font>
      </dxf>
    </rfmt>
    <rfmt sheetId="1" sqref="K26" start="0" length="0">
      <dxf>
        <font>
          <sz val="11"/>
          <color indexed="8"/>
        </font>
      </dxf>
    </rfmt>
    <rfmt sheetId="1" sqref="K27" start="0" length="0">
      <dxf>
        <font>
          <sz val="11"/>
          <color indexed="8"/>
        </font>
      </dxf>
    </rfmt>
    <rfmt sheetId="1" sqref="K28" start="0" length="0">
      <dxf>
        <font>
          <sz val="11"/>
          <color indexed="8"/>
        </font>
      </dxf>
    </rfmt>
    <rfmt sheetId="1" sqref="K29" start="0" length="0">
      <dxf>
        <font>
          <sz val="11"/>
          <color indexed="8"/>
        </font>
      </dxf>
    </rfmt>
    <rfmt sheetId="1" sqref="K30" start="0" length="0">
      <dxf>
        <font>
          <sz val="11"/>
          <color indexed="8"/>
        </font>
      </dxf>
    </rfmt>
    <rfmt sheetId="1" sqref="K31" start="0" length="0">
      <dxf>
        <font>
          <sz val="11"/>
          <color indexed="8"/>
        </font>
      </dxf>
    </rfmt>
    <rfmt sheetId="1" sqref="K32" start="0" length="0">
      <dxf>
        <font>
          <sz val="11"/>
          <color indexed="8"/>
        </font>
      </dxf>
    </rfmt>
    <rfmt sheetId="1" sqref="K33" start="0" length="0">
      <dxf>
        <font>
          <sz val="11"/>
          <color indexed="8"/>
        </font>
      </dxf>
    </rfmt>
    <rfmt sheetId="1" sqref="K52" start="0" length="0">
      <dxf>
        <font>
          <b/>
          <sz val="16"/>
          <color indexed="8"/>
          <name val="Times New Roman"/>
          <scheme val="none"/>
        </font>
      </dxf>
    </rfmt>
    <rfmt sheetId="1" sqref="K80" start="0" length="0">
      <dxf>
        <font>
          <sz val="14"/>
        </font>
      </dxf>
    </rfmt>
    <rfmt sheetId="1" sqref="K82" start="0" length="0">
      <dxf>
        <font>
          <sz val="11"/>
          <color rgb="FFFF0000"/>
        </font>
      </dxf>
    </rfmt>
    <rfmt sheetId="1" sqref="K83" start="0" length="0">
      <dxf>
        <font>
          <b/>
          <sz val="11"/>
          <color indexed="8"/>
        </font>
      </dxf>
    </rfmt>
    <rfmt sheetId="1" sqref="K84" start="0" length="0">
      <dxf>
        <font>
          <b/>
          <sz val="16"/>
          <name val="Times New Roman"/>
          <scheme val="none"/>
        </font>
      </dxf>
    </rfmt>
    <rfmt sheetId="1" sqref="K90" start="0" length="0">
      <dxf>
        <font>
          <b/>
          <sz val="14"/>
          <color theme="1"/>
        </font>
      </dxf>
    </rfmt>
    <rfmt sheetId="1" sqref="K92" start="0" length="0">
      <dxf>
        <font>
          <b/>
          <sz val="11"/>
        </font>
      </dxf>
    </rfmt>
    <rfmt sheetId="1" sqref="K93" start="0" length="0">
      <dxf>
        <font>
          <b/>
          <sz val="11"/>
        </font>
      </dxf>
    </rfmt>
    <rfmt sheetId="1" sqref="K101" start="0" length="0">
      <dxf>
        <fill>
          <patternFill patternType="solid">
            <bgColor theme="0"/>
          </patternFill>
        </fill>
      </dxf>
    </rfmt>
    <rfmt sheetId="1" sqref="K102" start="0" length="0">
      <dxf>
        <fill>
          <patternFill patternType="solid">
            <bgColor theme="0"/>
          </patternFill>
        </fill>
      </dxf>
    </rfmt>
    <rfmt sheetId="1" sqref="K103" start="0" length="0">
      <dxf>
        <fill>
          <patternFill patternType="solid">
            <bgColor theme="0"/>
          </patternFill>
        </fill>
      </dxf>
    </rfmt>
    <rfmt sheetId="1" sqref="K104" start="0" length="0">
      <dxf>
        <fill>
          <patternFill patternType="solid">
            <bgColor theme="0"/>
          </patternFill>
        </fill>
      </dxf>
    </rfmt>
    <rfmt sheetId="1" sqref="K105" start="0" length="0">
      <dxf>
        <fill>
          <patternFill patternType="solid">
            <bgColor theme="0"/>
          </patternFill>
        </fill>
      </dxf>
    </rfmt>
    <rfmt sheetId="1" sqref="K106" start="0" length="0">
      <dxf>
        <fill>
          <patternFill patternType="solid">
            <bgColor theme="0"/>
          </patternFill>
        </fill>
      </dxf>
    </rfmt>
    <rfmt sheetId="1" sqref="K107" start="0" length="0">
      <dxf>
        <fill>
          <patternFill patternType="solid">
            <bgColor theme="0"/>
          </patternFill>
        </fill>
      </dxf>
    </rfmt>
    <rfmt sheetId="1" sqref="K108" start="0" length="0">
      <dxf>
        <fill>
          <patternFill patternType="solid">
            <bgColor theme="0"/>
          </patternFill>
        </fill>
      </dxf>
    </rfmt>
    <rfmt sheetId="1" sqref="K109" start="0" length="0">
      <dxf>
        <fill>
          <patternFill patternType="solid">
            <bgColor theme="0"/>
          </patternFill>
        </fill>
      </dxf>
    </rfmt>
    <rfmt sheetId="1" sqref="K110" start="0" length="0">
      <dxf>
        <fill>
          <patternFill patternType="solid">
            <bgColor theme="0"/>
          </patternFill>
        </fill>
      </dxf>
    </rfmt>
    <rfmt sheetId="1" sqref="K111" start="0" length="0">
      <dxf>
        <fill>
          <patternFill patternType="solid">
            <bgColor theme="0"/>
          </patternFill>
        </fill>
      </dxf>
    </rfmt>
    <rfmt sheetId="1" sqref="K112" start="0" length="0">
      <dxf>
        <fill>
          <patternFill patternType="solid">
            <bgColor theme="0"/>
          </patternFill>
        </fill>
      </dxf>
    </rfmt>
    <rfmt sheetId="1" sqref="K113" start="0" length="0">
      <dxf>
        <fill>
          <patternFill patternType="solid">
            <bgColor theme="0"/>
          </patternFill>
        </fill>
      </dxf>
    </rfmt>
    <rfmt sheetId="1" sqref="K114" start="0" length="0">
      <dxf>
        <fill>
          <patternFill patternType="solid">
            <bgColor theme="0"/>
          </patternFill>
        </fill>
      </dxf>
    </rfmt>
    <rfmt sheetId="1" sqref="K115" start="0" length="0">
      <dxf>
        <fill>
          <patternFill patternType="solid">
            <bgColor theme="0"/>
          </patternFill>
        </fill>
      </dxf>
    </rfmt>
    <rfmt sheetId="1" sqref="K116" start="0" length="0">
      <dxf>
        <fill>
          <patternFill patternType="solid">
            <bgColor theme="0"/>
          </patternFill>
        </fill>
      </dxf>
    </rfmt>
    <rfmt sheetId="1" sqref="K117" start="0" length="0">
      <dxf>
        <fill>
          <patternFill patternType="solid">
            <bgColor theme="0"/>
          </patternFill>
        </fill>
      </dxf>
    </rfmt>
    <rfmt sheetId="1" sqref="K118" start="0" length="0">
      <dxf>
        <fill>
          <patternFill patternType="solid">
            <bgColor theme="0"/>
          </patternFill>
        </fill>
      </dxf>
    </rfmt>
    <rfmt sheetId="1" sqref="K119" start="0" length="0">
      <dxf>
        <fill>
          <patternFill patternType="solid">
            <bgColor theme="0"/>
          </patternFill>
        </fill>
      </dxf>
    </rfmt>
    <rfmt sheetId="1" sqref="K120" start="0" length="0">
      <dxf>
        <fill>
          <patternFill patternType="solid">
            <bgColor theme="0"/>
          </patternFill>
        </fill>
      </dxf>
    </rfmt>
    <rfmt sheetId="1" sqref="K121" start="0" length="0">
      <dxf>
        <fill>
          <patternFill patternType="solid">
            <bgColor theme="0"/>
          </patternFill>
        </fill>
      </dxf>
    </rfmt>
    <rfmt sheetId="1" sqref="K122" start="0" length="0">
      <dxf>
        <fill>
          <patternFill patternType="solid">
            <bgColor theme="0"/>
          </patternFill>
        </fill>
      </dxf>
    </rfmt>
    <rfmt sheetId="1" sqref="K123" start="0" length="0">
      <dxf>
        <fill>
          <patternFill patternType="solid">
            <bgColor theme="0"/>
          </patternFill>
        </fill>
      </dxf>
    </rfmt>
    <rfmt sheetId="1" sqref="K124" start="0" length="0">
      <dxf>
        <fill>
          <patternFill patternType="solid">
            <bgColor theme="0"/>
          </patternFill>
        </fill>
      </dxf>
    </rfmt>
    <rfmt sheetId="1" sqref="K125" start="0" length="0">
      <dxf>
        <fill>
          <patternFill patternType="solid">
            <bgColor theme="0"/>
          </patternFill>
        </fill>
      </dxf>
    </rfmt>
    <rfmt sheetId="1" sqref="K126" start="0" length="0">
      <dxf>
        <fill>
          <patternFill patternType="solid">
            <bgColor theme="0"/>
          </patternFill>
        </fill>
      </dxf>
    </rfmt>
    <rfmt sheetId="1" sqref="K127" start="0" length="0">
      <dxf>
        <fill>
          <patternFill patternType="solid">
            <bgColor theme="0"/>
          </patternFill>
        </fill>
      </dxf>
    </rfmt>
    <rfmt sheetId="1" sqref="K128" start="0" length="0">
      <dxf>
        <fill>
          <patternFill patternType="solid">
            <bgColor theme="0"/>
          </patternFill>
        </fill>
      </dxf>
    </rfmt>
    <rfmt sheetId="1" sqref="K129" start="0" length="0">
      <dxf>
        <fill>
          <patternFill patternType="solid">
            <bgColor theme="0"/>
          </patternFill>
        </fill>
      </dxf>
    </rfmt>
    <rfmt sheetId="1" sqref="K130" start="0" length="0">
      <dxf>
        <fill>
          <patternFill patternType="solid">
            <bgColor theme="0"/>
          </patternFill>
        </fill>
      </dxf>
    </rfmt>
    <rfmt sheetId="1" sqref="K199" start="0" length="0">
      <dxf>
        <fill>
          <patternFill patternType="solid">
            <bgColor theme="0"/>
          </patternFill>
        </fill>
      </dxf>
    </rfmt>
    <rfmt sheetId="1" sqref="K239" start="0" length="0">
      <dxf>
        <fill>
          <patternFill patternType="solid">
            <bgColor indexed="9"/>
          </patternFill>
        </fill>
      </dxf>
    </rfmt>
    <rfmt sheetId="1" sqref="K241" start="0" length="0">
      <dxf>
        <fill>
          <patternFill patternType="solid">
            <bgColor indexed="9"/>
          </patternFill>
        </fill>
      </dxf>
    </rfmt>
    <rfmt sheetId="1" sqref="K242" start="0" length="0">
      <dxf>
        <fill>
          <patternFill patternType="solid">
            <bgColor indexed="9"/>
          </patternFill>
        </fill>
      </dxf>
    </rfmt>
    <rfmt sheetId="1" sqref="K243" start="0" length="0">
      <dxf>
        <fill>
          <patternFill patternType="solid">
            <bgColor indexed="9"/>
          </patternFill>
        </fill>
      </dxf>
    </rfmt>
    <rfmt sheetId="1" sqref="K244" start="0" length="0">
      <dxf>
        <fill>
          <patternFill patternType="solid">
            <bgColor indexed="9"/>
          </patternFill>
        </fill>
      </dxf>
    </rfmt>
    <rfmt sheetId="1" sqref="K245" start="0" length="0">
      <dxf>
        <fill>
          <patternFill patternType="solid">
            <bgColor indexed="9"/>
          </patternFill>
        </fill>
      </dxf>
    </rfmt>
    <rfmt sheetId="1" sqref="K246" start="0" length="0">
      <dxf>
        <fill>
          <patternFill patternType="solid">
            <bgColor indexed="9"/>
          </patternFill>
        </fill>
      </dxf>
    </rfmt>
    <rfmt sheetId="1" sqref="K247" start="0" length="0">
      <dxf>
        <fill>
          <patternFill patternType="solid">
            <bgColor indexed="9"/>
          </patternFill>
        </fill>
      </dxf>
    </rfmt>
    <rfmt sheetId="1" sqref="K248" start="0" length="0">
      <dxf>
        <fill>
          <patternFill patternType="solid">
            <bgColor indexed="9"/>
          </patternFill>
        </fill>
      </dxf>
    </rfmt>
    <rfmt sheetId="1" sqref="K249" start="0" length="0">
      <dxf>
        <fill>
          <patternFill patternType="solid">
            <bgColor indexed="9"/>
          </patternFill>
        </fill>
      </dxf>
    </rfmt>
    <rfmt sheetId="1" sqref="K256" start="0" length="0">
      <dxf>
        <fill>
          <patternFill patternType="solid">
            <bgColor theme="0"/>
          </patternFill>
        </fill>
      </dxf>
    </rfmt>
    <rfmt sheetId="1" sqref="K257" start="0" length="0">
      <dxf>
        <fill>
          <patternFill patternType="solid">
            <bgColor theme="0"/>
          </patternFill>
        </fill>
      </dxf>
    </rfmt>
    <rfmt sheetId="1" sqref="K258" start="0" length="0">
      <dxf>
        <fill>
          <patternFill patternType="solid">
            <bgColor theme="0"/>
          </patternFill>
        </fill>
      </dxf>
    </rfmt>
    <rfmt sheetId="1" sqref="K259" start="0" length="0">
      <dxf>
        <fill>
          <patternFill patternType="solid">
            <bgColor theme="0"/>
          </patternFill>
        </fill>
      </dxf>
    </rfmt>
    <rfmt sheetId="1" sqref="K260" start="0" length="0">
      <dxf>
        <fill>
          <patternFill patternType="solid">
            <bgColor theme="0"/>
          </patternFill>
        </fill>
      </dxf>
    </rfmt>
    <rfmt sheetId="1" sqref="K261" start="0" length="0">
      <dxf>
        <fill>
          <patternFill patternType="solid">
            <bgColor theme="0"/>
          </patternFill>
        </fill>
      </dxf>
    </rfmt>
    <rfmt sheetId="1" sqref="K262" start="0" length="0">
      <dxf>
        <fill>
          <patternFill patternType="solid">
            <bgColor theme="0"/>
          </patternFill>
        </fill>
      </dxf>
    </rfmt>
    <rfmt sheetId="1" sqref="K263" start="0" length="0">
      <dxf>
        <fill>
          <patternFill patternType="solid">
            <bgColor theme="0"/>
          </patternFill>
        </fill>
      </dxf>
    </rfmt>
    <rfmt sheetId="1" sqref="K264" start="0" length="0">
      <dxf>
        <fill>
          <patternFill patternType="solid">
            <bgColor theme="0"/>
          </patternFill>
        </fill>
      </dxf>
    </rfmt>
    <rfmt sheetId="1" sqref="K265" start="0" length="0">
      <dxf>
        <fill>
          <patternFill patternType="solid">
            <bgColor theme="0"/>
          </patternFill>
        </fill>
      </dxf>
    </rfmt>
    <rfmt sheetId="1" sqref="K266" start="0" length="0">
      <dxf>
        <fill>
          <patternFill patternType="solid">
            <bgColor theme="0"/>
          </patternFill>
        </fill>
      </dxf>
    </rfmt>
  </rrc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общее!$A$1:$J$290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общее!$A$6:$J$384</formula>
    <oldFormula>общее!$A$6:$J$384</oldFormula>
  </rdn>
  <rcv guid="{966D3932-E429-4C59-AC55-697D9EEA620A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680" sId="1" numFmtId="4">
    <oc r="D98">
      <f>76439.846-70.897</f>
    </oc>
    <nc r="D98">
      <v>167021.06700000001</v>
    </nc>
  </rcc>
  <rcc rId="681" sId="1" numFmtId="4">
    <oc r="D99">
      <v>70.897000000000006</v>
    </oc>
    <nc r="D99">
      <v>123.227</v>
    </nc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c rId="443" sId="1">
    <oc r="C106">
      <f>5262.649-10.881-3645.988</f>
    </oc>
    <nc r="C106">
      <f>12600.441</f>
    </nc>
  </rcc>
  <rfmt sheetId="1" sqref="C106" start="0" length="2147483647">
    <dxf>
      <font>
        <color rgb="FFFF0000"/>
      </font>
    </dxf>
  </rfmt>
</revisions>
</file>

<file path=xl/revisions/revisionLog122111.xml><?xml version="1.0" encoding="utf-8"?>
<revisions xmlns="http://schemas.openxmlformats.org/spreadsheetml/2006/main" xmlns:r="http://schemas.openxmlformats.org/officeDocument/2006/relationships">
  <rcc rId="438" sId="1" numFmtId="4">
    <oc r="C102">
      <v>216761.95300000001</v>
    </oc>
    <nc r="C102">
      <f>216761.953</f>
    </nc>
  </rcc>
  <rcc rId="439" sId="1">
    <oc r="C104">
      <f>186855.279-117462.585-264.091</f>
    </oc>
    <nc r="C104">
      <f>436717.071</f>
    </nc>
  </rcc>
</revisions>
</file>

<file path=xl/revisions/revisionLog122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2211.xml><?xml version="1.0" encoding="utf-8"?>
<revisions xmlns="http://schemas.openxmlformats.org/spreadsheetml/2006/main" xmlns:r="http://schemas.openxmlformats.org/officeDocument/2006/relationships">
  <rcc rId="2410" sId="1" odxf="1" dxf="1" numFmtId="4">
    <oc r="I80">
      <v>0.41399999999999998</v>
    </oc>
    <nc r="I80">
      <f>SUM(H80-G80)</f>
    </nc>
    <odxf>
      <alignment horizontal="general" wrapText="0" readingOrder="0"/>
    </odxf>
    <ndxf>
      <alignment horizontal="right" wrapText="1" readingOrder="0"/>
    </ndxf>
  </rcc>
  <rfmt sheetId="1" sqref="J80" start="0" length="0">
    <dxf>
      <font>
        <b val="0"/>
        <sz val="14"/>
        <name val="Times New Roman"/>
        <scheme val="none"/>
      </font>
      <numFmt numFmtId="168" formatCode="#,##0.0"/>
      <alignment wrapText="1" readingOrder="0"/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22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221111.xml><?xml version="1.0" encoding="utf-8"?>
<revisions xmlns="http://schemas.openxmlformats.org/spreadsheetml/2006/main" xmlns:r="http://schemas.openxmlformats.org/officeDocument/2006/relationships">
  <rcc rId="2291" sId="1" odxf="1" dxf="1" numFmtId="4">
    <oc r="E20">
      <v>1657.7850000000001</v>
    </oc>
    <nc r="E20">
      <f>SUM(D20-C20)</f>
    </nc>
    <odxf>
      <alignment horizontal="general" wrapText="0" readingOrder="0"/>
    </odxf>
    <ndxf>
      <alignment horizontal="right" wrapText="1" readingOrder="0"/>
    </ndxf>
  </rcc>
  <rcc rId="2292" sId="1" odxf="1" dxf="1" numFmtId="4">
    <oc r="E19">
      <v>3679.971</v>
    </oc>
    <nc r="E19">
      <f>SUM(D19-C19)</f>
    </nc>
    <odxf>
      <alignment horizontal="general" wrapText="0" readingOrder="0"/>
    </odxf>
    <ndxf>
      <alignment horizontal="right" wrapText="1" readingOrder="0"/>
    </ndxf>
  </rcc>
  <rcc rId="2293" sId="1" odxf="1" dxf="1" numFmtId="4">
    <oc r="E18">
      <v>0.48299999999999998</v>
    </oc>
    <nc r="E18">
      <f>SUM(D18-C18)</f>
    </nc>
    <odxf>
      <alignment horizontal="general" wrapText="0" readingOrder="0"/>
    </odxf>
    <ndxf>
      <alignment horizontal="right" wrapText="1" readingOrder="0"/>
    </ndxf>
  </rcc>
  <rcc rId="2294" sId="1" odxf="1" dxf="1" numFmtId="4">
    <oc r="E17">
      <v>14.095000000000001</v>
    </oc>
    <nc r="E17">
      <f>SUM(D17-C17)</f>
    </nc>
    <odxf>
      <alignment horizontal="general" wrapText="0" readingOrder="0"/>
    </odxf>
    <ndxf>
      <alignment horizontal="right" wrapText="1" readingOrder="0"/>
    </ndxf>
  </rcc>
  <rcc rId="2295" sId="1" odxf="1" dxf="1" numFmtId="4">
    <oc r="E16">
      <v>14.095000000000001</v>
    </oc>
    <nc r="E16">
      <f>SUM(D16-C16)</f>
    </nc>
    <odxf>
      <alignment horizontal="general" wrapText="0" readingOrder="0"/>
    </odxf>
    <ndxf>
      <alignment horizontal="right" wrapText="1" readingOrder="0"/>
    </ndxf>
  </rcc>
  <rcc rId="2296" sId="1" odxf="1" dxf="1" numFmtId="4">
    <oc r="F20">
      <v>117.4</v>
    </oc>
    <nc r="F20">
      <f>SUM(D20/C20*100)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97" sId="1" odxf="1" dxf="1" numFmtId="4">
    <oc r="F19">
      <v>103.8</v>
    </oc>
    <nc r="F19">
      <f>SUM(D19/C19*100)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98" sId="1" odxf="1" dxf="1" numFmtId="4">
    <oc r="F18">
      <v>105.8</v>
    </oc>
    <nc r="F18">
      <f>SUM(D18/C18*100)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99" sId="1" odxf="1" dxf="1" numFmtId="4">
    <oc r="F17">
      <v>101.6</v>
    </oc>
    <nc r="F17">
      <f>SUM(D17/C17*100)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300" sId="1" odxf="1" dxf="1" numFmtId="4">
    <oc r="F16">
      <v>101.6</v>
    </oc>
    <nc r="F16">
      <f>SUM(D16/C16*100)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2211111.xml><?xml version="1.0" encoding="utf-8"?>
<revisions xmlns="http://schemas.openxmlformats.org/spreadsheetml/2006/main" xmlns:r="http://schemas.openxmlformats.org/officeDocument/2006/relationships">
  <rcc rId="2189" sId="1" odxf="1" dxf="1" numFmtId="4">
    <oc r="E58">
      <v>36.591999999999999</v>
    </oc>
    <nc r="E58">
      <f>SUM(D58-C58)</f>
    </nc>
    <odxf>
      <alignment horizontal="general" wrapText="0" readingOrder="0"/>
    </odxf>
    <ndxf>
      <alignment horizontal="right" wrapText="1" readingOrder="0"/>
    </ndxf>
  </rcc>
  <rcc rId="2190" sId="1" odxf="1" dxf="1" numFmtId="4">
    <oc r="E57">
      <v>1747.377</v>
    </oc>
    <nc r="E57">
      <f>SUM(D57-C57)</f>
    </nc>
    <odxf>
      <alignment horizontal="general" wrapText="0" readingOrder="0"/>
    </odxf>
    <ndxf>
      <alignment horizontal="right" wrapText="1" readingOrder="0"/>
    </ndxf>
  </rcc>
  <rcc rId="2191" sId="1" odxf="1" dxf="1" numFmtId="4">
    <oc r="E56">
      <v>4670.8959999999997</v>
    </oc>
    <nc r="E56">
      <f>SUM(D56-C56)</f>
    </nc>
    <odxf>
      <alignment horizontal="general" wrapText="0" readingOrder="0"/>
    </odxf>
    <ndxf>
      <alignment horizontal="right" wrapText="1" readingOrder="0"/>
    </ndxf>
  </rcc>
  <rcc rId="2192" sId="1" odxf="1" dxf="1" numFmtId="4">
    <oc r="E55">
      <v>-8.18</v>
    </oc>
    <nc r="E55">
      <f>SUM(D55-C55)</f>
    </nc>
    <odxf>
      <alignment horizontal="general" wrapText="0" readingOrder="0"/>
    </odxf>
    <ndxf>
      <alignment horizontal="right" wrapText="1" readingOrder="0"/>
    </ndxf>
  </rcc>
  <rcc rId="2193" sId="1" odxf="1" dxf="1" numFmtId="4">
    <oc r="E54">
      <v>-86.772999999999996</v>
    </oc>
    <nc r="E54">
      <f>SUM(D54-C54)</f>
    </nc>
    <odxf>
      <alignment horizontal="general" wrapText="0" readingOrder="0"/>
    </odxf>
    <ndxf>
      <alignment horizontal="right" wrapText="1" readingOrder="0"/>
    </ndxf>
  </rcc>
  <rcc rId="2194" sId="1" odxf="1" dxf="1" numFmtId="4">
    <oc r="F58">
      <v>113.3</v>
    </oc>
    <nc r="F58">
      <f>SUM(D58/C58*100)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95" sId="1" odxf="1" dxf="1" numFmtId="4">
    <oc r="F57">
      <v>123.1</v>
    </oc>
    <nc r="F57">
      <f>SUM(D57/C57*100)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96" sId="1" odxf="1" dxf="1" numFmtId="4">
    <oc r="F56">
      <v>139.6</v>
    </oc>
    <nc r="F56">
      <f>SUM(D56/C56*100)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97" sId="1" odxf="1" dxf="1" numFmtId="4">
    <oc r="F55">
      <v>97.6</v>
    </oc>
    <nc r="F55">
      <f>SUM(D55/C55*100)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98" sId="1" odxf="1" dxf="1" numFmtId="4">
    <oc r="F54">
      <v>90.8</v>
    </oc>
    <nc r="F54">
      <f>SUM(D54/C54*100)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22111111.xml><?xml version="1.0" encoding="utf-8"?>
<revisions xmlns="http://schemas.openxmlformats.org/spreadsheetml/2006/main" xmlns:r="http://schemas.openxmlformats.org/officeDocument/2006/relationships">
  <rcc rId="2152" sId="1" odxf="1" dxf="1" numFmtId="4">
    <oc r="E69">
      <v>1173.1030000000001</v>
    </oc>
    <nc r="E69">
      <f>SUM(D69-C69)</f>
    </nc>
    <odxf>
      <alignment horizontal="general" wrapText="0" readingOrder="0"/>
    </odxf>
    <ndxf>
      <alignment horizontal="right" wrapText="1" readingOrder="0"/>
    </ndxf>
  </rcc>
  <rcc rId="2153" sId="1" odxf="1" dxf="1" numFmtId="4">
    <oc r="E68">
      <v>3755.6170000000002</v>
    </oc>
    <nc r="E68">
      <f>SUM(D68-C68)</f>
    </nc>
    <odxf>
      <alignment horizontal="general" wrapText="0" readingOrder="0"/>
    </odxf>
    <ndxf>
      <alignment horizontal="right" wrapText="1" readingOrder="0"/>
    </ndxf>
  </rcc>
  <rcc rId="2154" sId="1" odxf="1" dxf="1" numFmtId="4">
    <oc r="E67">
      <v>3754.8440000000001</v>
    </oc>
    <nc r="E67">
      <f>SUM(D67-C67)</f>
    </nc>
    <odxf>
      <alignment horizontal="general" wrapText="0" readingOrder="0"/>
    </odxf>
    <ndxf>
      <alignment horizontal="right" wrapText="1" readingOrder="0"/>
    </ndxf>
  </rcc>
  <rcc rId="2155" sId="1" odxf="1" dxf="1" numFmtId="4">
    <oc r="E66">
      <v>41.938000000000002</v>
    </oc>
    <nc r="E66">
      <f>SUM(D66-C66)</f>
    </nc>
    <odxf>
      <alignment horizontal="general" wrapText="0" readingOrder="0"/>
    </odxf>
    <ndxf>
      <alignment horizontal="right" wrapText="1" readingOrder="0"/>
    </ndxf>
  </rcc>
  <rcc rId="2156" sId="1" odxf="1" dxf="1" numFmtId="4">
    <oc r="F69">
      <v>151</v>
    </oc>
    <nc r="F69">
      <f>SUM(D69/C69*100)</f>
    </nc>
    <odxf>
      <font>
        <sz val="14"/>
        <name val="Times New Roman"/>
        <scheme val="none"/>
      </font>
      <numFmt numFmtId="165" formatCode="0.0"/>
      <alignment horizontal="general" wrapText="0" readingOrder="0"/>
    </odxf>
    <ndxf>
      <font>
        <sz val="14"/>
        <color rgb="FFFF0000"/>
        <name val="Times New Roman"/>
        <scheme val="none"/>
      </font>
      <numFmt numFmtId="168" formatCode="#,##0.0"/>
      <alignment horizontal="right" wrapText="1" readingOrder="0"/>
    </ndxf>
  </rcc>
  <rfmt sheetId="1" sqref="F69" start="0" length="2147483647">
    <dxf>
      <font>
        <color auto="1"/>
      </font>
    </dxf>
  </rfmt>
  <rcc rId="2157" sId="1" odxf="1" dxf="1" numFmtId="4">
    <oc r="F68">
      <v>200.8</v>
    </oc>
    <nc r="F68">
      <f>SUM(D68/C68*100)</f>
    </nc>
    <odxf>
      <font>
        <sz val="14"/>
        <color rgb="FFFF0000"/>
        <name val="Times New Roman"/>
        <scheme val="none"/>
      </font>
      <numFmt numFmtId="165" formatCode="0.0"/>
      <alignment horizontal="general" wrapText="0" readingOrder="0"/>
    </odxf>
    <ndxf>
      <font>
        <sz val="14"/>
        <color rgb="FFFF0000"/>
        <name val="Times New Roman"/>
        <scheme val="none"/>
      </font>
      <numFmt numFmtId="168" formatCode="#,##0.0"/>
      <alignment horizontal="right" wrapText="1" readingOrder="0"/>
    </ndxf>
  </rcc>
  <rcc rId="2158" sId="1" odxf="1" dxf="1" numFmtId="4">
    <oc r="F67">
      <v>200.8</v>
    </oc>
    <nc r="F67">
      <f>SUM(D67/C67*100)</f>
    </nc>
    <odxf>
      <font>
        <sz val="14"/>
        <color rgb="FFFF0000"/>
        <name val="Times New Roman"/>
        <scheme val="none"/>
      </font>
      <numFmt numFmtId="165" formatCode="0.0"/>
      <alignment horizontal="general" wrapText="0" readingOrder="0"/>
    </odxf>
    <ndxf>
      <font>
        <sz val="14"/>
        <color rgb="FFFF0000"/>
        <name val="Times New Roman"/>
        <scheme val="none"/>
      </font>
      <numFmt numFmtId="168" formatCode="#,##0.0"/>
      <alignment horizontal="right" wrapText="1" readingOrder="0"/>
    </ndxf>
  </rcc>
  <rcc rId="2159" sId="1" odxf="1" dxf="1" numFmtId="4">
    <oc r="F66">
      <v>150.30000000000001</v>
    </oc>
    <nc r="F66">
      <f>SUM(D66/C66*100)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fmt sheetId="1" sqref="F67:F68" start="0" length="2147483647">
    <dxf>
      <font>
        <color rgb="FFFF0000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221111111.xml><?xml version="1.0" encoding="utf-8"?>
<revisions xmlns="http://schemas.openxmlformats.org/spreadsheetml/2006/main" xmlns:r="http://schemas.openxmlformats.org/officeDocument/2006/relationships">
  <rcc rId="785" sId="1">
    <oc r="J271">
      <f>SUM(H271/G271*100)</f>
    </oc>
    <nc r="J271"/>
  </rcc>
  <rcc rId="786" sId="1" numFmtId="4">
    <nc r="H278">
      <v>-11991.92</v>
    </nc>
  </rcc>
  <rcc rId="787" sId="1" numFmtId="4">
    <nc r="H280">
      <v>58166.811000000002</v>
    </nc>
  </rcc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2820" sId="1">
    <oc r="F15">
      <f>SUM(D15/C15*100)</f>
    </oc>
    <nc r="F15"/>
  </rcc>
  <rfmt sheetId="1" sqref="I9" start="0" length="0">
    <dxf>
      <alignment horizontal="right" wrapText="1" readingOrder="0"/>
    </dxf>
  </rfmt>
  <rfmt sheetId="1" sqref="I10" start="0" length="0">
    <dxf>
      <alignment horizontal="right" wrapText="1" readingOrder="0"/>
    </dxf>
  </rfmt>
  <rfmt sheetId="1" sqref="I11" start="0" length="0">
    <dxf>
      <alignment horizontal="right" wrapText="1" readingOrder="0"/>
    </dxf>
  </rfmt>
  <rfmt sheetId="1" sqref="I12" start="0" length="0">
    <dxf>
      <alignment horizontal="right" wrapText="1" readingOrder="0"/>
    </dxf>
  </rfmt>
  <rfmt sheetId="1" sqref="I13" start="0" length="0">
    <dxf>
      <alignment horizontal="right" wrapText="1" readingOrder="0"/>
    </dxf>
  </rfmt>
  <rfmt sheetId="1" sqref="I14" start="0" length="0">
    <dxf>
      <alignment horizontal="right" wrapText="1" readingOrder="0"/>
    </dxf>
  </rfmt>
  <rfmt sheetId="1" sqref="I15" start="0" length="0">
    <dxf>
      <alignment horizontal="right" wrapText="1" readingOrder="0"/>
    </dxf>
  </rfmt>
  <rfmt sheetId="1" sqref="I16" start="0" length="0">
    <dxf>
      <alignment horizontal="right" wrapText="1" readingOrder="0"/>
    </dxf>
  </rfmt>
  <rfmt sheetId="1" sqref="I17" start="0" length="0">
    <dxf>
      <alignment horizontal="right" wrapText="1" readingOrder="0"/>
    </dxf>
  </rfmt>
  <rfmt sheetId="1" sqref="I18" start="0" length="0">
    <dxf>
      <alignment horizontal="right" wrapText="1" readingOrder="0"/>
    </dxf>
  </rfmt>
  <rfmt sheetId="1" sqref="I19" start="0" length="0">
    <dxf>
      <alignment horizontal="right" wrapText="1" readingOrder="0"/>
    </dxf>
  </rfmt>
  <rfmt sheetId="1" sqref="I20" start="0" length="0">
    <dxf>
      <alignment horizontal="right" wrapText="1" readingOrder="0"/>
    </dxf>
  </rfmt>
  <rfmt sheetId="1" sqref="I21" start="0" length="0">
    <dxf>
      <alignment horizontal="right" wrapText="1" readingOrder="0"/>
    </dxf>
  </rfmt>
  <rfmt sheetId="1" sqref="I22" start="0" length="0">
    <dxf>
      <alignment horizontal="right" wrapText="1" readingOrder="0"/>
    </dxf>
  </rfmt>
  <rfmt sheetId="1" sqref="I23" start="0" length="0">
    <dxf>
      <alignment horizontal="right" wrapText="1" readingOrder="0"/>
    </dxf>
  </rfmt>
  <rfmt sheetId="1" sqref="I24" start="0" length="0">
    <dxf>
      <alignment horizontal="right" wrapText="1" readingOrder="0"/>
    </dxf>
  </rfmt>
  <rfmt sheetId="1" sqref="I25" start="0" length="0">
    <dxf>
      <font>
        <b/>
        <sz val="14"/>
        <name val="Times New Roman"/>
        <scheme val="none"/>
      </font>
      <alignment horizontal="right" wrapText="1" readingOrder="0"/>
    </dxf>
  </rfmt>
  <rfmt sheetId="1" sqref="I26" start="0" length="0">
    <dxf>
      <alignment horizontal="right" wrapText="1" readingOrder="0"/>
    </dxf>
  </rfmt>
  <rfmt sheetId="1" sqref="I27" start="0" length="0">
    <dxf>
      <alignment horizontal="right" wrapText="1" readingOrder="0"/>
    </dxf>
  </rfmt>
  <rfmt sheetId="1" sqref="I28" start="0" length="0">
    <dxf>
      <alignment horizontal="right" wrapText="1" readingOrder="0"/>
    </dxf>
  </rfmt>
  <rfmt sheetId="1" sqref="I29" start="0" length="0">
    <dxf>
      <alignment horizontal="right" wrapText="1" readingOrder="0"/>
    </dxf>
  </rfmt>
  <rfmt sheetId="1" sqref="I30" start="0" length="0">
    <dxf>
      <alignment horizontal="right" wrapText="1" readingOrder="0"/>
    </dxf>
  </rfmt>
  <rfmt sheetId="1" sqref="I31" start="0" length="0">
    <dxf>
      <alignment horizontal="right" wrapText="1" readingOrder="0"/>
    </dxf>
  </rfmt>
  <rfmt sheetId="1" sqref="I32" start="0" length="0">
    <dxf>
      <alignment horizontal="right" wrapText="1" readingOrder="0"/>
    </dxf>
  </rfmt>
  <rfmt sheetId="1" sqref="I33" start="0" length="0">
    <dxf>
      <alignment horizontal="right" wrapText="1" readingOrder="0"/>
    </dxf>
  </rfmt>
  <rfmt sheetId="1" sqref="I34" start="0" length="0">
    <dxf>
      <alignment horizontal="right" wrapText="1" readingOrder="0"/>
    </dxf>
  </rfmt>
  <rfmt sheetId="1" sqref="I35" start="0" length="0">
    <dxf>
      <alignment horizontal="right" wrapText="1" readingOrder="0"/>
    </dxf>
  </rfmt>
  <rfmt sheetId="1" sqref="I36" start="0" length="0">
    <dxf>
      <alignment horizontal="right" wrapText="1" readingOrder="0"/>
    </dxf>
  </rfmt>
  <rfmt sheetId="1" sqref="I37" start="0" length="0">
    <dxf>
      <alignment horizontal="right" wrapText="1" readingOrder="0"/>
    </dxf>
  </rfmt>
  <rfmt sheetId="1" sqref="I38" start="0" length="0">
    <dxf>
      <alignment horizontal="right" wrapText="1" readingOrder="0"/>
    </dxf>
  </rfmt>
  <rfmt sheetId="1" sqref="I39" start="0" length="0">
    <dxf>
      <alignment horizontal="right" wrapText="1" readingOrder="0"/>
    </dxf>
  </rfmt>
  <rfmt sheetId="1" sqref="I40" start="0" length="0">
    <dxf>
      <alignment horizontal="right" wrapText="1" readingOrder="0"/>
    </dxf>
  </rfmt>
  <rfmt sheetId="1" sqref="I41" start="0" length="0">
    <dxf>
      <alignment horizontal="right" wrapText="1" readingOrder="0"/>
    </dxf>
  </rfmt>
  <rfmt sheetId="1" sqref="I42" start="0" length="0">
    <dxf>
      <alignment horizontal="right" wrapText="1" readingOrder="0"/>
    </dxf>
  </rfmt>
  <rfmt sheetId="1" sqref="I43" start="0" length="0">
    <dxf>
      <alignment horizontal="right" wrapText="1" readingOrder="0"/>
    </dxf>
  </rfmt>
  <rcc rId="2821" sId="1" odxf="1" dxf="1">
    <oc r="I44">
      <f>SUM(H44-G44)</f>
    </oc>
    <nc r="I44">
      <f>SUM(H44-G44)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22" sId="1" odxf="1" dxf="1">
    <oc r="I45">
      <f>SUM(H45-G45)</f>
    </oc>
    <nc r="I45">
      <f>SUM(H45-G45)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I46" start="0" length="0">
    <dxf>
      <font>
        <b/>
        <sz val="14"/>
        <name val="Times New Roman"/>
        <scheme val="none"/>
      </font>
      <alignment horizontal="right" wrapText="1" readingOrder="0"/>
    </dxf>
  </rfmt>
  <rcc rId="2823" sId="1">
    <oc r="I47">
      <f>SUM(H47-G47)</f>
    </oc>
    <nc r="I47">
      <f>SUM(H47-G47)</f>
    </nc>
  </rcc>
  <rfmt sheetId="1" sqref="I48" start="0" length="0">
    <dxf>
      <alignment horizontal="right" wrapText="1" readingOrder="0"/>
    </dxf>
  </rfmt>
  <rfmt sheetId="1" sqref="I49" start="0" length="0">
    <dxf>
      <alignment horizontal="right" wrapText="1" readingOrder="0"/>
    </dxf>
  </rfmt>
  <rfmt sheetId="1" sqref="I50" start="0" length="0">
    <dxf>
      <alignment horizontal="right" wrapText="1" readingOrder="0"/>
    </dxf>
  </rfmt>
  <rfmt sheetId="1" sqref="I51" start="0" length="0">
    <dxf>
      <alignment horizontal="right" wrapText="1" readingOrder="0"/>
    </dxf>
  </rfmt>
  <rfmt sheetId="1" sqref="I52" start="0" length="0">
    <dxf>
      <alignment horizontal="right" wrapText="1" readingOrder="0"/>
    </dxf>
  </rfmt>
  <rfmt sheetId="1" sqref="I53" start="0" length="0">
    <dxf>
      <alignment horizontal="right" wrapText="1" readingOrder="0"/>
    </dxf>
  </rfmt>
  <rfmt sheetId="1" sqref="I54" start="0" length="0">
    <dxf>
      <alignment horizontal="right" wrapText="1" readingOrder="0"/>
    </dxf>
  </rfmt>
  <rfmt sheetId="1" sqref="I55" start="0" length="0">
    <dxf>
      <alignment horizontal="right" wrapText="1" readingOrder="0"/>
    </dxf>
  </rfmt>
  <rfmt sheetId="1" sqref="I56" start="0" length="0">
    <dxf>
      <alignment horizontal="right" wrapText="1" readingOrder="0"/>
    </dxf>
  </rfmt>
  <rfmt sheetId="1" sqref="I57" start="0" length="0">
    <dxf>
      <alignment horizontal="right" wrapText="1" readingOrder="0"/>
    </dxf>
  </rfmt>
  <rfmt sheetId="1" sqref="I58" start="0" length="0">
    <dxf>
      <alignment horizontal="right" wrapText="1" readingOrder="0"/>
    </dxf>
  </rfmt>
  <rfmt sheetId="1" sqref="I59" start="0" length="0">
    <dxf>
      <alignment horizontal="right" wrapText="1" readingOrder="0"/>
    </dxf>
  </rfmt>
  <rfmt sheetId="1" sqref="I60" start="0" length="0">
    <dxf>
      <alignment horizontal="right" wrapText="1" readingOrder="0"/>
    </dxf>
  </rfmt>
  <rfmt sheetId="1" sqref="I61" start="0" length="0">
    <dxf>
      <alignment horizontal="right" wrapText="1" readingOrder="0"/>
    </dxf>
  </rfmt>
  <rfmt sheetId="1" sqref="I62" start="0" length="0">
    <dxf>
      <alignment horizontal="right" wrapText="1" readingOrder="0"/>
    </dxf>
  </rfmt>
  <rfmt sheetId="1" sqref="I63" start="0" length="0">
    <dxf>
      <alignment horizontal="right" wrapText="1" readingOrder="0"/>
    </dxf>
  </rfmt>
  <rfmt sheetId="1" sqref="I64" start="0" length="0">
    <dxf>
      <alignment horizontal="right" wrapText="1" readingOrder="0"/>
    </dxf>
  </rfmt>
  <rfmt sheetId="1" sqref="I65" start="0" length="0">
    <dxf>
      <alignment horizontal="right" wrapText="1" readingOrder="0"/>
    </dxf>
  </rfmt>
  <rfmt sheetId="1" sqref="I66" start="0" length="0">
    <dxf>
      <alignment horizontal="right" wrapText="1" readingOrder="0"/>
    </dxf>
  </rfmt>
  <rcc rId="2824" sId="1" odxf="1" dxf="1">
    <oc r="I67">
      <f>SUM(H67-G67)</f>
    </oc>
    <nc r="I67">
      <f>SUM(H67-G67)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25" sId="1" odxf="1" dxf="1">
    <oc r="I68">
      <f>SUM(H68-G68)</f>
    </oc>
    <nc r="I68">
      <f>SUM(H68-G68)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I69" start="0" length="0">
    <dxf>
      <alignment horizontal="right" wrapText="1" readingOrder="0"/>
    </dxf>
  </rfmt>
  <rcc rId="2826" sId="1" odxf="1" dxf="1">
    <oc r="I70">
      <f>SUM(H70-G70)</f>
    </oc>
    <nc r="I70">
      <f>SUM(H70-G70)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27" sId="1" odxf="1" dxf="1">
    <oc r="I71">
      <f>SUM(H71-G71)</f>
    </oc>
    <nc r="I71">
      <f>SUM(H71-G71)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I72" start="0" length="0">
    <dxf>
      <alignment horizontal="right" wrapText="1" readingOrder="0"/>
    </dxf>
  </rfmt>
  <rcc rId="2828" sId="1" odxf="1" dxf="1">
    <oc r="I73">
      <f>SUM(H73-G73)</f>
    </oc>
    <nc r="I73">
      <f>SUM(H73-G73)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29" sId="1" odxf="1" dxf="1">
    <oc r="I74">
      <f>SUM(H74-G74)</f>
    </oc>
    <nc r="I74">
      <f>SUM(H74-G74)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30" sId="1" odxf="1" dxf="1">
    <oc r="I75">
      <f>SUM(H75-G75)</f>
    </oc>
    <nc r="I75">
      <f>SUM(H75-G75)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31" sId="1">
    <oc r="I76">
      <f>SUM(H76-G76)</f>
    </oc>
    <nc r="I76">
      <f>SUM(H76-G76)</f>
    </nc>
  </rcc>
  <rcc rId="2832" sId="1" odxf="1" dxf="1">
    <oc r="I77">
      <f>SUM(H77-G77)</f>
    </oc>
    <nc r="I77">
      <f>SUM(H77-G77)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33" sId="1" odxf="1" dxf="1">
    <nc r="I78">
      <f>SUM(H78-G78)</f>
    </nc>
    <odxf>
      <alignment horizontal="general" wrapText="0" readingOrder="0"/>
    </odxf>
    <ndxf>
      <alignment horizontal="right" wrapText="1" readingOrder="0"/>
    </ndxf>
  </rcc>
  <rcc rId="2834" sId="1" odxf="1" dxf="1">
    <nc r="I79">
      <f>SUM(H79-G79)</f>
    </nc>
    <odxf>
      <alignment horizontal="general" wrapText="0" readingOrder="0"/>
    </odxf>
    <ndxf>
      <alignment horizontal="right" wrapText="1" readingOrder="0"/>
    </ndxf>
  </rcc>
  <rcc rId="2835" sId="1" odxf="1" dxf="1">
    <oc r="I80">
      <f>SUM(H80-G80)</f>
    </oc>
    <nc r="I80">
      <f>SUM(H80-G80)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36" sId="1" odxf="1" dxf="1">
    <oc r="I81">
      <f>SUM(H81-G81)</f>
    </oc>
    <nc r="I81">
      <f>SUM(H81-G81)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37" sId="1">
    <oc r="I82">
      <f>SUM(H82-G82)</f>
    </oc>
    <nc r="I82">
      <f>SUM(H82-G82)</f>
    </nc>
  </rcc>
  <rcc rId="2838" sId="1" odxf="1" dxf="1">
    <oc r="I83">
      <f>SUM(H83-G83)</f>
    </oc>
    <nc r="I83">
      <f>SUM(H83-G83)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839" sId="1">
    <oc r="I84">
      <f>SUM(H84-G84)</f>
    </oc>
    <nc r="I84">
      <f>SUM(H84-G84)</f>
    </nc>
  </rcc>
  <rcc rId="2840" sId="1" odxf="1" dxf="1">
    <nc r="I85">
      <f>SUM(H85-G85)</f>
    </nc>
    <odxf>
      <alignment horizontal="general" wrapText="0" readingOrder="0"/>
    </odxf>
    <ndxf>
      <alignment horizontal="right" wrapText="1" readingOrder="0"/>
    </ndxf>
  </rcc>
  <rcc rId="2841" sId="1" odxf="1" dxf="1">
    <nc r="I86">
      <f>SUM(H86-G86)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cc rId="2842" sId="1" odxf="1" dxf="1">
    <nc r="I87">
      <f>SUM(H87-G87)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cc rId="2843" sId="1" odxf="1" dxf="1">
    <nc r="I88">
      <f>SUM(H88-G88)</f>
    </nc>
    <odxf>
      <alignment horizontal="general" wrapText="0" readingOrder="0"/>
    </odxf>
    <ndxf>
      <alignment horizontal="right" wrapText="1" readingOrder="0"/>
    </ndxf>
  </rcc>
  <rcc rId="2844" sId="1" odxf="1" dxf="1">
    <nc r="I89">
      <f>SUM(H89-G89)</f>
    </nc>
    <odxf>
      <alignment horizontal="general" wrapText="0" readingOrder="0"/>
    </odxf>
    <ndxf>
      <alignment horizontal="right" wrapText="1" readingOrder="0"/>
    </ndxf>
  </rcc>
  <rcc rId="2845" sId="1" odxf="1" dxf="1">
    <nc r="I90">
      <f>SUM(H90-G90)</f>
    </nc>
    <odxf>
      <alignment horizontal="general" wrapText="0" readingOrder="0"/>
    </odxf>
    <ndxf>
      <alignment horizontal="right" wrapText="1" readingOrder="0"/>
    </ndxf>
  </rcc>
  <rcc rId="2846" sId="1" odxf="1" dxf="1">
    <nc r="I91">
      <f>SUM(H91-G91)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cc rId="2847" sId="1" odxf="1" dxf="1">
    <nc r="I92">
      <f>SUM(H92-G92)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cc rId="2848" sId="1" odxf="1" dxf="1">
    <nc r="I93">
      <f>SUM(H93-G93)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cc rId="2849" sId="1" odxf="1" dxf="1">
    <nc r="I94">
      <f>SUM(H94-G94)</f>
    </nc>
    <odxf>
      <alignment horizontal="general" wrapText="0" readingOrder="0"/>
    </odxf>
    <ndxf>
      <alignment horizontal="right" wrapText="1" readingOrder="0"/>
    </ndxf>
  </rcc>
  <rcc rId="2850" sId="1" odxf="1" dxf="1">
    <nc r="I95">
      <f>SUM(H95-G95)</f>
    </nc>
    <odxf>
      <alignment horizontal="general" wrapText="0" readingOrder="0"/>
    </odxf>
    <ndxf>
      <alignment horizontal="right" wrapText="1" readingOrder="0"/>
    </ndxf>
  </rcc>
  <rcc rId="2851" sId="1" odxf="1" dxf="1">
    <nc r="I96">
      <f>SUM(H96-G96)</f>
    </nc>
    <odxf>
      <alignment horizontal="general" wrapText="0" readingOrder="0"/>
    </odxf>
    <ndxf>
      <alignment horizontal="right" wrapText="1" readingOrder="0"/>
    </ndxf>
  </rcc>
  <rcc rId="2852" sId="1" odxf="1" dxf="1">
    <nc r="I97">
      <f>SUM(H97-G97)</f>
    </nc>
    <odxf>
      <alignment horizontal="general" wrapText="0" readingOrder="0"/>
    </odxf>
    <ndxf>
      <alignment horizontal="right" wrapText="1" readingOrder="0"/>
    </ndxf>
  </rcc>
  <rcc rId="2853" sId="1" odxf="1" dxf="1">
    <nc r="I98">
      <f>SUM(H98-G98)</f>
    </nc>
    <odxf>
      <alignment horizontal="general" wrapText="0" readingOrder="0"/>
    </odxf>
    <ndxf>
      <alignment horizontal="right" wrapText="1" readingOrder="0"/>
    </ndxf>
  </rcc>
  <rcc rId="2854" sId="1" odxf="1" dxf="1">
    <nc r="I99">
      <f>SUM(H99-G99)</f>
    </nc>
    <odxf>
      <alignment horizontal="general" wrapText="0" readingOrder="0"/>
    </odxf>
    <ndxf>
      <alignment horizontal="right" wrapText="1" readingOrder="0"/>
    </ndxf>
  </rcc>
  <rcc rId="2855" sId="1">
    <oc r="I100">
      <f>SUM(H100-G100)</f>
    </oc>
    <nc r="I100">
      <f>SUM(H100-G100)</f>
    </nc>
  </rcc>
  <rfmt sheetId="1" sqref="I44:I45" start="0" length="2147483647">
    <dxf>
      <font>
        <b val="0"/>
      </font>
    </dxf>
  </rfmt>
  <rfmt sheetId="1" sqref="I67:I71" start="0" length="2147483647">
    <dxf>
      <font>
        <b val="0"/>
      </font>
    </dxf>
  </rfmt>
  <rfmt sheetId="1" sqref="I73:I75" start="0" length="2147483647">
    <dxf>
      <font>
        <b val="0"/>
      </font>
    </dxf>
  </rfmt>
  <rfmt sheetId="1" sqref="F76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c rId="453" sId="1">
    <oc r="C121">
      <f>453.377</f>
    </oc>
    <nc r="C121">
      <f>3726.096</f>
    </nc>
  </rcc>
  <rfmt sheetId="1" sqref="C121:C122" start="0" length="2147483647">
    <dxf>
      <font>
        <color rgb="FFFF0000"/>
      </font>
    </dxf>
  </rfmt>
  <rcc rId="454" sId="1" numFmtId="4">
    <oc r="C119">
      <v>41.158000000000001</v>
    </oc>
    <nc r="C119">
      <v>68.754000000000005</v>
    </nc>
  </rcc>
  <rfmt sheetId="1" sqref="C119">
    <dxf>
      <fill>
        <patternFill>
          <bgColor theme="0"/>
        </patternFill>
      </fill>
    </dxf>
  </rfmt>
  <rfmt sheetId="1" sqref="G119">
    <dxf>
      <fill>
        <patternFill>
          <bgColor theme="0"/>
        </patternFill>
      </fill>
    </dxf>
  </rfmt>
</revisions>
</file>

<file path=xl/revisions/revisionLog123111.xml><?xml version="1.0" encoding="utf-8"?>
<revisions xmlns="http://schemas.openxmlformats.org/spreadsheetml/2006/main" xmlns:r="http://schemas.openxmlformats.org/officeDocument/2006/relationships">
  <rcc rId="101" sId="1">
    <oc r="C139">
      <f>C140+C147+C149+C153+C159+C160+C163+C164+C167+C168+C148+C157</f>
    </oc>
    <nc r="C139">
      <f>C140+C147+C149+C153+C159+C160+C163+C164+C167+C168+C148+C157+C152</f>
    </nc>
  </rcc>
  <rcc rId="102" sId="1">
    <nc r="G140">
      <f>SUM(G141:G146)</f>
    </nc>
  </rcc>
  <rcc rId="103" sId="1" numFmtId="4">
    <oc r="G169">
      <v>218.637</v>
    </oc>
    <nc r="G169">
      <v>452.10399999999998</v>
    </nc>
  </rcc>
  <rcv guid="{D0621073-25BE-47D7-AC33-51146458D41C}" action="delete"/>
  <rdn rId="0" localSheetId="1" customView="1" name="Z_D0621073_25BE_47D7_AC33_51146458D41C_.wvu.FilterData" hidden="1" oldHidden="1">
    <formula>общее!$A$6:$L$337</formula>
    <oldFormula>общее!$A$6:$L$337</oldFormula>
  </rdn>
  <rcv guid="{D0621073-25BE-47D7-AC33-51146458D41C}" action="add"/>
</revisions>
</file>

<file path=xl/revisions/revisionLog12312.xml><?xml version="1.0" encoding="utf-8"?>
<revisions xmlns="http://schemas.openxmlformats.org/spreadsheetml/2006/main" xmlns:r="http://schemas.openxmlformats.org/officeDocument/2006/relationships">
  <rcc rId="461" sId="1" numFmtId="4">
    <oc r="G102">
      <v>6621.3450000000003</v>
    </oc>
    <nc r="G102">
      <v>6621.3440000000001</v>
    </nc>
  </rcc>
</revisions>
</file>

<file path=xl/revisions/revisionLog123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21.xml><?xml version="1.0" encoding="utf-8"?>
<revisions xmlns="http://schemas.openxmlformats.org/spreadsheetml/2006/main" xmlns:r="http://schemas.openxmlformats.org/officeDocument/2006/relationships">
  <rfmt sheetId="1" sqref="B97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97" start="0" length="0">
    <dxf>
      <font>
        <color rgb="FF333333"/>
        <name val="Times New Roman"/>
        <scheme val="none"/>
      </font>
    </dxf>
  </rfmt>
  <rcc rId="2598" sId="1" odxf="1" dxf="1">
    <nc r="B97" t="inlineStr">
      <is>
    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    </is>
    </nc>
    <n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211.xml><?xml version="1.0" encoding="utf-8"?>
<revisions xmlns="http://schemas.openxmlformats.org/spreadsheetml/2006/main" xmlns:r="http://schemas.openxmlformats.org/officeDocument/2006/relationships">
  <rcc rId="2230" sId="1" odxf="1" dxf="1" numFmtId="4">
    <oc r="F43">
      <v>317.60000000000002</v>
    </oc>
    <nc r="F43">
      <f>SUM(D43/C43*100)</f>
    </nc>
    <odxf>
      <font>
        <sz val="14"/>
        <color rgb="FFFF0000"/>
        <name val="Times New Roman"/>
        <scheme val="none"/>
      </font>
      <numFmt numFmtId="165" formatCode="0.0"/>
      <alignment horizontal="general" wrapText="0" readingOrder="0"/>
    </odxf>
    <ndxf>
      <font>
        <sz val="14"/>
        <color rgb="FFFF0000"/>
        <name val="Times New Roman"/>
        <scheme val="none"/>
      </font>
      <numFmt numFmtId="168" formatCode="#,##0.0"/>
      <alignment horizontal="right" wrapText="1" readingOrder="0"/>
    </ndxf>
  </rcc>
  <rfmt sheetId="1" sqref="F43" start="0" length="2147483647">
    <dxf>
      <font>
        <color rgb="FFFF0000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2111.xml><?xml version="1.0" encoding="utf-8"?>
<revisions xmlns="http://schemas.openxmlformats.org/spreadsheetml/2006/main" xmlns:r="http://schemas.openxmlformats.org/officeDocument/2006/relationships">
  <rcc rId="2202" sId="1" odxf="1" dxf="1" numFmtId="4">
    <oc r="E53">
      <v>500.72699999999998</v>
    </oc>
    <nc r="E53">
      <f>SUM(D53-C53)</f>
    </nc>
    <odxf>
      <alignment horizontal="general" wrapText="0" readingOrder="0"/>
    </odxf>
    <ndxf>
      <alignment horizontal="right" wrapText="1" readingOrder="0"/>
    </ndxf>
  </rcc>
  <rcc rId="2203" sId="1" odxf="1" dxf="1" numFmtId="4">
    <oc r="E52">
      <v>-0.21199999999999999</v>
    </oc>
    <nc r="E52">
      <f>SUM(D52-C52)</f>
    </nc>
    <odxf>
      <alignment horizontal="general" wrapText="0" readingOrder="0"/>
    </odxf>
    <ndxf>
      <alignment horizontal="right" wrapText="1" readingOrder="0"/>
    </ndxf>
  </rcc>
  <rcc rId="2204" sId="1" odxf="1" dxf="1" numFmtId="4">
    <oc r="E51">
      <v>80.17</v>
    </oc>
    <nc r="E51">
      <f>SUM(D51-C51)</f>
    </nc>
    <odxf>
      <alignment horizontal="general" wrapText="0" readingOrder="0"/>
    </odxf>
    <ndxf>
      <alignment horizontal="right" wrapText="1" readingOrder="0"/>
    </ndxf>
  </rcc>
  <rcc rId="2205" sId="1" odxf="1" dxf="1" numFmtId="4">
    <oc r="E50">
      <v>485.73200000000003</v>
    </oc>
    <nc r="E50">
      <f>SUM(D50-C50)</f>
    </nc>
    <odxf>
      <alignment horizontal="general" wrapText="0" readingOrder="0"/>
    </odxf>
    <ndxf>
      <alignment horizontal="right" wrapText="1" readingOrder="0"/>
    </ndxf>
  </rcc>
  <rcc rId="2206" sId="1" odxf="1" dxf="1" numFmtId="4">
    <oc r="F53">
      <v>178.7</v>
    </oc>
    <nc r="F53">
      <f>SUM(D53/C53*100)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07" sId="1" odxf="1" dxf="1" numFmtId="4">
    <oc r="F52">
      <v>32.1</v>
    </oc>
    <nc r="F52">
      <f>SUM(D52/C52*100)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08" sId="1" odxf="1" dxf="1" numFmtId="4">
    <oc r="F51">
      <v>-5.7</v>
    </oc>
    <nc r="F51">
      <f>SUM(D51/C51*100)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09" sId="1" odxf="1" dxf="1" numFmtId="4">
    <oc r="F50">
      <v>126.3</v>
    </oc>
    <nc r="F50">
      <f>SUM(D50/C50*100)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21111.xml><?xml version="1.0" encoding="utf-8"?>
<revisions xmlns="http://schemas.openxmlformats.org/spreadsheetml/2006/main" xmlns:r="http://schemas.openxmlformats.org/officeDocument/2006/relationships">
  <rcc rId="722" sId="1" numFmtId="4">
    <oc r="H249">
      <v>0</v>
    </oc>
    <nc r="H249"/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232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22.xml><?xml version="1.0" encoding="utf-8"?>
<revisions xmlns="http://schemas.openxmlformats.org/spreadsheetml/2006/main" xmlns:r="http://schemas.openxmlformats.org/officeDocument/2006/relationships">
  <rcc rId="2373" sId="1" odxf="1" dxf="1" numFmtId="4">
    <oc r="I44">
      <v>169.25200000000001</v>
    </oc>
    <nc r="I44">
      <f>SUM(H44-G44)</f>
    </nc>
    <odxf>
      <alignment horizontal="general" wrapText="0" readingOrder="0"/>
    </odxf>
    <ndxf>
      <alignment horizontal="right" wrapText="1" readingOrder="0"/>
    </ndxf>
  </rcc>
  <rcc rId="2374" sId="1" odxf="1" dxf="1">
    <nc r="I45">
      <f>SUM(H45-G45)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cc rId="2375" sId="1" odxf="1" dxf="1" numFmtId="4">
    <oc r="J44">
      <v>137.19999999999999</v>
    </oc>
    <nc r="J44">
      <f>SUM(H44/G44*100)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cc rId="2376" sId="1" odxf="1" dxf="1">
    <nc r="J45">
      <f>SUM(H45/G45*100)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fmt sheetId="1" sqref="J44:J45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2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33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863" sId="1">
    <oc r="H263">
      <f>SUM(H264:H266)</f>
    </oc>
    <nc r="H263"/>
  </rcc>
  <rcc rId="864" sId="1" odxf="1" dxf="1">
    <oc r="I263">
      <f>SUM(I264:I266)</f>
    </oc>
    <nc r="I263">
      <f>SUM(H263-G263)</f>
    </nc>
    <ndxf>
      <font>
        <b val="0"/>
        <sz val="14"/>
        <color indexed="8"/>
        <name val="Times New Roman"/>
        <scheme val="none"/>
      </font>
      <alignment wrapText="1" readingOrder="0"/>
    </ndxf>
  </rcc>
  <rcc rId="865" sId="1" odxf="1" dxf="1">
    <oc r="J263">
      <f>SUM(J264:J266)</f>
    </oc>
    <nc r="J263"/>
    <ndxf>
      <font>
        <b val="0"/>
        <sz val="14"/>
        <color indexed="8"/>
        <name val="Times New Roman"/>
        <scheme val="none"/>
      </font>
      <numFmt numFmtId="168" formatCode="#,##0.0"/>
      <alignment wrapText="1" readingOrder="0"/>
    </ndxf>
  </rcc>
  <rcc rId="866" sId="1" odxf="1" dxf="1">
    <nc r="I266">
      <f>SUM(H266-G266)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I263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общее!$A$1:$J$285</formula>
    <oldFormula>общее!$A$1:$J$285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общее!$A$6:$L$343</formula>
    <oldFormula>общее!$A$6:$L$343</oldFormula>
  </rdn>
  <rcv guid="{CFD58EC5-F475-4F0C-8822-861C497EA100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658" sId="1" numFmtId="4">
    <oc r="G249">
      <v>628.09900000000005</v>
    </oc>
    <nc r="G249">
      <v>3764.1849999999999</v>
    </nc>
  </rcc>
  <rcc rId="659" sId="1" numFmtId="4">
    <oc r="G257">
      <v>454.63046000000003</v>
    </oc>
    <nc r="G257">
      <v>454.63099999999997</v>
    </nc>
  </rcc>
  <rcc rId="660" sId="1" numFmtId="4">
    <oc r="G187">
      <v>245.81010000000001</v>
    </oc>
    <nc r="G187">
      <v>319.67</v>
    </nc>
  </rcc>
  <rcc rId="661" sId="1" numFmtId="4">
    <oc r="G191">
      <v>159.87405000000001</v>
    </oc>
    <nc r="G191">
      <v>177.87200000000001</v>
    </nc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444" sId="1" numFmtId="4">
    <oc r="G106">
      <v>77.956999999999994</v>
    </oc>
    <nc r="G106">
      <v>252.10400000000001</v>
    </nc>
  </rcc>
  <rfmt sheetId="1" sqref="G106">
    <dxf>
      <fill>
        <patternFill>
          <bgColor theme="0"/>
        </patternFill>
      </fill>
    </dxf>
  </rfmt>
  <rfmt sheetId="1" sqref="C108:C110" start="0" length="2147483647">
    <dxf>
      <font>
        <color rgb="FFFF0000"/>
      </font>
    </dxf>
  </rfmt>
</revisions>
</file>

<file path=xl/revisions/revisionLog1241111.xml><?xml version="1.0" encoding="utf-8"?>
<revisions xmlns="http://schemas.openxmlformats.org/spreadsheetml/2006/main" xmlns:r="http://schemas.openxmlformats.org/officeDocument/2006/relationships">
  <rfmt sheetId="1" sqref="G117:G118">
    <dxf>
      <fill>
        <patternFill>
          <bgColor theme="0"/>
        </patternFill>
      </fill>
    </dxf>
  </rfmt>
  <rcc rId="458" sId="1" numFmtId="4">
    <nc r="G121">
      <v>28</v>
    </nc>
  </rcc>
  <rfmt sheetId="1" sqref="G120:G122">
    <dxf>
      <fill>
        <patternFill>
          <bgColor theme="0"/>
        </patternFill>
      </fill>
    </dxf>
  </rfmt>
  <rfmt sheetId="1" sqref="G124:G125">
    <dxf>
      <fill>
        <patternFill>
          <bgColor theme="0"/>
        </patternFill>
      </fill>
    </dxf>
  </rfmt>
</revisions>
</file>

<file path=xl/revisions/revisionLog1242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общее!$A$6:$L$341</formula>
    <oldFormula>общее!$A$6:$L$341</oldFormula>
  </rdn>
  <rcv guid="{BC4BF63E-98F8-4CE0-B0DE-A2A71C291EFE}" action="add"/>
</revisions>
</file>

<file path=xl/revisions/revisionLog124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24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637" sId="1" numFmtId="4">
    <oc r="D127">
      <v>13360.736000000001</v>
    </oc>
    <nc r="D127">
      <v>26432.62326</v>
    </nc>
  </rcc>
  <rcc rId="638" sId="1" numFmtId="4">
    <oc r="D128">
      <v>3551.2429999999999</v>
    </oc>
    <nc r="D128">
      <v>6133.0281299999997</v>
    </nc>
  </rcc>
  <rcc rId="639" sId="1" numFmtId="4">
    <oc r="D129">
      <v>163.34</v>
    </oc>
    <nc r="D129">
      <v>242.20006000000001</v>
    </nc>
  </rcc>
  <rcc rId="640" sId="1" numFmtId="4">
    <oc r="D130">
      <v>131.11699999999999</v>
    </oc>
    <nc r="D130">
      <v>204.99427</v>
    </nc>
  </rcc>
  <rcc rId="641" sId="1" numFmtId="4">
    <oc r="D132">
      <v>5172.1559999999999</v>
    </oc>
    <nc r="D132">
      <v>9753.8164300000008</v>
    </nc>
  </rcc>
  <rcc rId="642" sId="1" numFmtId="4">
    <oc r="D134">
      <v>4993.3760000000002</v>
    </oc>
    <nc r="D134">
      <v>10291.83324</v>
    </nc>
  </rcc>
  <rcc rId="643" sId="1" numFmtId="4">
    <oc r="D138">
      <v>178.07300000000001</v>
    </oc>
    <nc r="D138">
      <v>425.93887000000001</v>
    </nc>
  </rcc>
  <rfmt sheetId="1" sqref="D126:D139">
    <dxf>
      <fill>
        <patternFill patternType="none">
          <bgColor auto="1"/>
        </patternFill>
      </fill>
    </dxf>
  </rfmt>
  <rcc rId="644" sId="1" numFmtId="4">
    <oc r="H127">
      <v>360</v>
    </oc>
    <nc r="H127">
      <v>3962.76</v>
    </nc>
  </rcc>
  <rcc rId="645" sId="1" numFmtId="4">
    <oc r="H128">
      <v>119.95</v>
    </oc>
    <nc r="H128">
      <v>227.905</v>
    </nc>
  </rcc>
  <rcc rId="646" sId="1" numFmtId="4">
    <nc r="H130">
      <v>433.53</v>
    </nc>
  </rcc>
  <rcc rId="647" sId="1">
    <nc r="A139" t="inlineStr">
      <is>
        <t>8771</t>
      </is>
    </nc>
  </rcc>
  <rcc rId="648" sId="1" numFmtId="4">
    <nc r="H139">
      <v>5301</v>
    </nc>
  </rcc>
  <rfmt sheetId="1" sqref="H126:H140">
    <dxf>
      <fill>
        <patternFill patternType="none">
          <bgColor auto="1"/>
        </patternFill>
      </fill>
    </dxf>
  </rfmt>
  <rfmt sheetId="1" sqref="C127:C138">
    <dxf>
      <fill>
        <patternFill patternType="solid">
          <bgColor rgb="FFFFFF00"/>
        </patternFill>
      </fill>
    </dxf>
  </rfmt>
  <rfmt sheetId="1" sqref="G127">
    <dxf>
      <fill>
        <patternFill patternType="solid">
          <bgColor rgb="FFFFFF00"/>
        </patternFill>
      </fill>
    </dxf>
  </rfmt>
  <rfmt sheetId="1" sqref="C127:C129">
    <dxf>
      <fill>
        <patternFill patternType="none">
          <bgColor auto="1"/>
        </patternFill>
      </fill>
    </dxf>
  </rfmt>
  <rfmt sheetId="1" sqref="C130">
    <dxf>
      <fill>
        <patternFill patternType="none">
          <bgColor auto="1"/>
        </patternFill>
      </fill>
    </dxf>
  </rfmt>
  <rfmt sheetId="1" sqref="C131">
    <dxf>
      <fill>
        <patternFill patternType="none">
          <bgColor auto="1"/>
        </patternFill>
      </fill>
    </dxf>
  </rfmt>
  <rfmt sheetId="1" sqref="C132">
    <dxf>
      <fill>
        <patternFill patternType="none">
          <bgColor auto="1"/>
        </patternFill>
      </fill>
    </dxf>
  </rfmt>
  <rfmt sheetId="1" sqref="C133:C135">
    <dxf>
      <fill>
        <patternFill patternType="none">
          <bgColor auto="1"/>
        </patternFill>
      </fill>
    </dxf>
  </rfmt>
  <rfmt sheetId="1" sqref="C137">
    <dxf>
      <fill>
        <patternFill patternType="none">
          <bgColor auto="1"/>
        </patternFill>
      </fill>
    </dxf>
  </rfmt>
  <rfmt sheetId="1" sqref="C138">
    <dxf>
      <fill>
        <patternFill patternType="none">
          <bgColor auto="1"/>
        </patternFill>
      </fill>
    </dxf>
  </rfmt>
  <rfmt sheetId="1" sqref="C136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общее!$A$6:$L$341</formula>
    <oldFormula>общее!$A$6:$L$341</oldFormula>
  </rdn>
  <rcv guid="{BC4BF63E-98F8-4CE0-B0DE-A2A71C291EFE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1.xml><?xml version="1.0" encoding="utf-8"?>
<revisions xmlns="http://schemas.openxmlformats.org/spreadsheetml/2006/main" xmlns:r="http://schemas.openxmlformats.org/officeDocument/2006/relationships">
  <rcc rId="2859" sId="1">
    <oc r="I78">
      <f>SUM(H78-G78)</f>
    </oc>
    <nc r="I78"/>
  </rcc>
  <rcc rId="2860" sId="1">
    <oc r="I79">
      <f>SUM(H79-G79)</f>
    </oc>
    <nc r="I79"/>
  </rcc>
  <rfmt sheetId="1" sqref="I77:I81" start="0" length="2147483647">
    <dxf>
      <font>
        <b val="0"/>
      </font>
    </dxf>
  </rfmt>
  <rfmt sheetId="1" sqref="I83" start="0" length="2147483647">
    <dxf>
      <font>
        <b val="0"/>
      </font>
    </dxf>
  </rfmt>
  <rcc rId="2861" sId="1">
    <oc r="I85">
      <f>SUM(H85-G85)</f>
    </oc>
    <nc r="I85"/>
  </rcc>
  <rcc rId="2862" sId="1">
    <oc r="I86">
      <f>SUM(H86-G86)</f>
    </oc>
    <nc r="I86"/>
  </rcc>
  <rcc rId="2863" sId="1">
    <oc r="I87">
      <f>SUM(H87-G87)</f>
    </oc>
    <nc r="I87"/>
  </rcc>
  <rcc rId="2864" sId="1">
    <oc r="I88">
      <f>SUM(H88-G88)</f>
    </oc>
    <nc r="I88"/>
  </rcc>
  <rcc rId="2865" sId="1">
    <oc r="I89">
      <f>SUM(H89-G89)</f>
    </oc>
    <nc r="I89"/>
  </rcc>
  <rcc rId="2866" sId="1">
    <oc r="I90">
      <f>SUM(H90-G90)</f>
    </oc>
    <nc r="I90"/>
  </rcc>
  <rcc rId="2867" sId="1">
    <oc r="I91">
      <f>SUM(H91-G91)</f>
    </oc>
    <nc r="I91"/>
  </rcc>
  <rcc rId="2868" sId="1">
    <oc r="I92">
      <f>SUM(H92-G92)</f>
    </oc>
    <nc r="I92"/>
  </rcc>
  <rcc rId="2869" sId="1">
    <oc r="I93">
      <f>SUM(H93-G93)</f>
    </oc>
    <nc r="I93"/>
  </rcc>
  <rcc rId="2870" sId="1">
    <oc r="I94">
      <f>SUM(H94-G94)</f>
    </oc>
    <nc r="I94"/>
  </rcc>
  <rcc rId="2871" sId="1">
    <oc r="I95">
      <f>SUM(H95-G95)</f>
    </oc>
    <nc r="I95"/>
  </rcc>
  <rcc rId="2872" sId="1">
    <oc r="I96">
      <f>SUM(H96-G96)</f>
    </oc>
    <nc r="I96"/>
  </rcc>
  <rcc rId="2873" sId="1">
    <oc r="I97">
      <f>SUM(H97-G97)</f>
    </oc>
    <nc r="I97"/>
  </rcc>
  <rcc rId="2874" sId="1">
    <oc r="I98">
      <f>SUM(H98-G98)</f>
    </oc>
    <nc r="I98"/>
  </rcc>
  <rcc rId="2875" sId="1">
    <oc r="I99">
      <f>SUM(H99-G99)</f>
    </oc>
    <nc r="I99"/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11.xml><?xml version="1.0" encoding="utf-8"?>
<revisions xmlns="http://schemas.openxmlformats.org/spreadsheetml/2006/main" xmlns:r="http://schemas.openxmlformats.org/officeDocument/2006/relationships">
  <rfmt sheetId="1" sqref="D37:D38" start="0" length="2147483647">
    <dxf>
      <font/>
    </dxf>
  </rfmt>
  <rfmt sheetId="1" sqref="D37">
    <dxf>
      <fill>
        <patternFill patternType="none">
          <bgColor auto="1"/>
        </patternFill>
      </fill>
    </dxf>
  </rfmt>
  <rfmt sheetId="1" sqref="D38">
    <dxf>
      <fill>
        <patternFill patternType="none">
          <bgColor auto="1"/>
        </patternFill>
      </fill>
    </dxf>
  </rfmt>
  <rfmt sheetId="1" sqref="C41:D42" start="0" length="2147483647">
    <dxf>
      <font>
        <color auto="1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111.xml><?xml version="1.0" encoding="utf-8"?>
<revisions xmlns="http://schemas.openxmlformats.org/spreadsheetml/2006/main" xmlns:r="http://schemas.openxmlformats.org/officeDocument/2006/relationships">
  <rcc rId="2414" sId="1" odxf="1" dxf="1" numFmtId="4">
    <oc r="I81">
      <v>518.053</v>
    </oc>
    <nc r="I81">
      <f>SUM(H81-G81)</f>
    </nc>
    <odxf>
      <alignment horizontal="general" wrapText="0" readingOrder="0"/>
    </odxf>
    <ndxf>
      <alignment horizontal="right" wrapText="1" readingOrder="0"/>
    </ndxf>
  </rcc>
  <rcc rId="2415" sId="1" odxf="1" dxf="1" numFmtId="4">
    <oc r="I82">
      <v>82.424000000000007</v>
    </oc>
    <nc r="I82">
      <f>SUM(H82-G82)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cc rId="2416" sId="1" odxf="1" dxf="1" numFmtId="4">
    <oc r="I83">
      <v>82.424000000000007</v>
    </oc>
    <nc r="I83">
      <f>SUM(H83-G83)</f>
    </nc>
    <odxf>
      <alignment horizontal="general" wrapText="0" readingOrder="0"/>
    </odxf>
    <ndxf>
      <alignment horizontal="right" wrapText="1" readingOrder="0"/>
    </ndxf>
  </rcc>
  <rcc rId="2417" sId="1" odxf="1" dxf="1" numFmtId="4">
    <oc r="I84">
      <v>14977.043</v>
    </oc>
    <nc r="I84">
      <f>SUM(H84-G84)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fmt sheetId="1" sqref="I82" start="0" length="2147483647">
    <dxf>
      <font>
        <b/>
      </font>
    </dxf>
  </rfmt>
  <rfmt sheetId="1" sqref="I84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1111.xml><?xml version="1.0" encoding="utf-8"?>
<revisions xmlns="http://schemas.openxmlformats.org/spreadsheetml/2006/main" xmlns:r="http://schemas.openxmlformats.org/officeDocument/2006/relationships">
  <rcc rId="2380" sId="1" odxf="1" dxf="1" numFmtId="4">
    <oc r="I47">
      <v>14207.49</v>
    </oc>
    <nc r="I47">
      <f>SUM(H47-G47)</f>
    </nc>
    <odxf>
      <alignment horizontal="general" wrapText="0" readingOrder="0"/>
    </odxf>
    <ndxf>
      <alignment horizontal="right" wrapText="1" readingOrder="0"/>
    </ndxf>
  </rcc>
  <rcc rId="2381" sId="1" odxf="1" dxf="1" numFmtId="4">
    <oc r="J47">
      <v>151.9</v>
    </oc>
    <nc r="J47">
      <f>SUM(H47/G47*100)</f>
    </nc>
    <odxf>
      <font>
        <b val="0"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fmt sheetId="1" sqref="J47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111111.xml><?xml version="1.0" encoding="utf-8"?>
<revisions xmlns="http://schemas.openxmlformats.org/spreadsheetml/2006/main" xmlns:r="http://schemas.openxmlformats.org/officeDocument/2006/relationships">
  <rcc rId="2335" sId="1" numFmtId="4">
    <oc r="G47">
      <v>27377.037</v>
    </oc>
    <nc r="G47">
      <v>27377.038</v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1111111.xml><?xml version="1.0" encoding="utf-8"?>
<revisions xmlns="http://schemas.openxmlformats.org/spreadsheetml/2006/main" xmlns:r="http://schemas.openxmlformats.org/officeDocument/2006/relationships">
  <rcc rId="2304" sId="1" odxf="1" dxf="1" numFmtId="4">
    <oc r="E15">
      <v>-303.88799999999998</v>
    </oc>
    <nc r="E15">
      <f>SUM(D15-C15)</f>
    </nc>
    <odxf>
      <alignment horizontal="general" wrapText="0" readingOrder="0"/>
    </odxf>
    <ndxf>
      <alignment horizontal="right" wrapText="1" readingOrder="0"/>
    </ndxf>
  </rcc>
  <rcc rId="2305" sId="1" odxf="1" dxf="1" numFmtId="4">
    <oc r="E14">
      <v>5060.3919999999998</v>
    </oc>
    <nc r="E14">
      <f>SUM(D14-C14)</f>
    </nc>
    <odxf>
      <alignment horizontal="general" wrapText="0" readingOrder="0"/>
    </odxf>
    <ndxf>
      <alignment horizontal="right" wrapText="1" readingOrder="0"/>
    </ndxf>
  </rcc>
  <rcc rId="2306" sId="1" odxf="1" dxf="1" numFmtId="4">
    <oc r="E13">
      <v>6165.5159999999996</v>
    </oc>
    <nc r="E13">
      <f>SUM(D13-C13)</f>
    </nc>
    <odxf>
      <alignment horizontal="general" wrapText="0" readingOrder="0"/>
    </odxf>
    <ndxf>
      <alignment horizontal="right" wrapText="1" readingOrder="0"/>
    </ndxf>
  </rcc>
  <rcc rId="2307" sId="1" odxf="1" dxf="1" numFmtId="4">
    <oc r="F15">
      <v>0</v>
    </oc>
    <nc r="F15">
      <f>SUM(D15/C15*100)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308" sId="1" odxf="1" dxf="1" numFmtId="4">
    <oc r="F14">
      <v>144.6</v>
    </oc>
    <nc r="F14">
      <f>SUM(D14/C14*100)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309" sId="1" odxf="1" dxf="1" numFmtId="4">
    <oc r="F13">
      <v>139.1</v>
    </oc>
    <nc r="F13">
      <f>SUM(D13/C13*100)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11111111.xml><?xml version="1.0" encoding="utf-8"?>
<revisions xmlns="http://schemas.openxmlformats.org/spreadsheetml/2006/main" xmlns:r="http://schemas.openxmlformats.org/officeDocument/2006/relationships">
  <rrc rId="883" sId="1" ref="A8:XFD8" action="insertRow"/>
  <rrc rId="884" sId="1" ref="A8:XFD8" action="insertRow"/>
  <rrc rId="885" sId="1" ref="A8:XFD8" action="insertRow"/>
  <rrc rId="886" sId="1" ref="A8:XFD8" action="insertRow"/>
  <rrc rId="887" sId="1" ref="A8:XFD8" action="insertRow"/>
  <rrc rId="888" sId="1" ref="A8:XFD8" action="insertRow"/>
  <rrc rId="889" sId="1" ref="A8:XFD8" action="insertRow"/>
  <rrc rId="890" sId="1" ref="A8:XFD8" action="insertRow"/>
  <rrc rId="891" sId="1" ref="A8:XFD8" action="insertRow"/>
  <rcc rId="892" sId="1">
    <oc r="A17">
      <v>10000000</v>
    </oc>
    <nc r="A17"/>
  </rcc>
  <rcc rId="893" sId="1">
    <oc r="B17" t="inlineStr">
      <is>
        <t>Податкові надходження</t>
      </is>
    </oc>
    <nc r="B17"/>
  </rcc>
  <rcc rId="894" sId="1">
    <oc r="C17">
      <f>C18+C27+C28+C34</f>
    </oc>
    <nc r="C17"/>
  </rcc>
  <rcc rId="895" sId="1">
    <oc r="D17">
      <f>D18+D27+D28+D34</f>
    </oc>
    <nc r="D17"/>
  </rcc>
  <rcc rId="896" sId="1">
    <oc r="E17">
      <f>D17-C17</f>
    </oc>
    <nc r="E17"/>
  </rcc>
  <rcc rId="897" sId="1">
    <oc r="F17">
      <f>D17/C17*100</f>
    </oc>
    <nc r="F17"/>
  </rcc>
  <rcc rId="898" sId="1">
    <oc r="G17">
      <f>G53+G54</f>
    </oc>
    <nc r="G17"/>
  </rcc>
  <rcc rId="899" sId="1">
    <oc r="H17">
      <f>H53+H54</f>
    </oc>
    <nc r="H17"/>
  </rcc>
  <rcc rId="900" sId="1">
    <oc r="A18">
      <v>11000000</v>
    </oc>
    <nc r="A18"/>
  </rcc>
  <rcc rId="901" sId="1">
    <oc r="B18" t="inlineStr">
      <is>
        <t>Податки на доходи, податки на прибуток, податки на збільшення ринкової вартості</t>
      </is>
    </oc>
    <nc r="B18"/>
  </rcc>
  <rcc rId="902" sId="1">
    <oc r="C18">
      <f>C19+C25</f>
    </oc>
    <nc r="C18"/>
  </rcc>
  <rcc rId="903" sId="1">
    <oc r="D18">
      <f>D19+D25</f>
    </oc>
    <nc r="D18"/>
  </rcc>
  <rcc rId="904" sId="1">
    <oc r="E18">
      <f>D18-C18</f>
    </oc>
    <nc r="E18"/>
  </rcc>
  <rcc rId="905" sId="1">
    <oc r="F18">
      <f>D18/C18*100</f>
    </oc>
    <nc r="F18"/>
  </rcc>
  <rcc rId="906" sId="1">
    <oc r="A19">
      <v>11010000</v>
    </oc>
    <nc r="A19"/>
  </rcc>
  <rcc rId="907" sId="1">
    <oc r="B19" t="inlineStr">
      <is>
        <t>Податок та збір на доходи фізичних осіб</t>
      </is>
    </oc>
    <nc r="B19"/>
  </rcc>
  <rcc rId="908" sId="1">
    <oc r="C19">
      <f>SUM(C20:C24)</f>
    </oc>
    <nc r="C19"/>
  </rcc>
  <rcc rId="909" sId="1">
    <oc r="D19">
      <f>SUM(D20:D24)</f>
    </oc>
    <nc r="D19"/>
  </rcc>
  <rcc rId="910" sId="1">
    <oc r="E19">
      <f>D19-C19</f>
    </oc>
    <nc r="E19"/>
  </rcc>
  <rcc rId="911" sId="1">
    <oc r="F19">
      <f>D19/C19*100</f>
    </oc>
    <nc r="F19"/>
  </rcc>
  <rcc rId="912" sId="1">
    <oc r="A20">
      <v>11010100</v>
    </oc>
    <nc r="A20"/>
  </rcc>
  <rcc rId="913" sId="1">
    <oc r="B20" t="inlineStr">
      <is>
        <t>Податок на доходи фізичних осіб, що сплачується податковими агентами, із доходів платника податку у вигляді заробітної плати</t>
      </is>
    </oc>
    <nc r="B20"/>
  </rcc>
  <rcc rId="914" sId="1" numFmtId="4">
    <oc r="C20">
      <v>406650.98100000003</v>
    </oc>
    <nc r="C20"/>
  </rcc>
  <rcc rId="915" sId="1" numFmtId="4">
    <oc r="D20">
      <v>440083.97700000001</v>
    </oc>
    <nc r="D20"/>
  </rcc>
  <rcc rId="916" sId="1">
    <oc r="E20">
      <f>D20-C20</f>
    </oc>
    <nc r="E20"/>
  </rcc>
  <rcc rId="917" sId="1">
    <oc r="F20">
      <f>D20/C20*100</f>
    </oc>
    <nc r="F20"/>
  </rcc>
  <rcc rId="918" sId="1" numFmtId="4">
    <oc r="A21">
      <v>11010200</v>
    </oc>
    <nc r="A21"/>
  </rcc>
  <rcc rId="919" sId="1">
    <oc r="B21" t="inlineStr">
      <is>
    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    </is>
    </oc>
    <nc r="B21"/>
  </rcc>
  <rcc rId="920" sId="1" numFmtId="4">
    <oc r="C21">
      <v>61335.877999999997</v>
    </oc>
    <nc r="C21"/>
  </rcc>
  <rcc rId="921" sId="1" numFmtId="4">
    <oc r="D21">
      <v>91854.62</v>
    </oc>
    <nc r="D21"/>
  </rcc>
  <rcc rId="922" sId="1">
    <oc r="E21">
      <f>D21-C21</f>
    </oc>
    <nc r="E21"/>
  </rcc>
  <rcc rId="923" sId="1">
    <oc r="F21">
      <f>D21/C21*100</f>
    </oc>
    <nc r="F21"/>
  </rcc>
  <rcc rId="924" sId="1" numFmtId="4">
    <oc r="A22">
      <v>11010400</v>
    </oc>
    <nc r="A22"/>
  </rcc>
  <rcc rId="925" sId="1">
    <oc r="B22" t="inlineStr">
      <is>
        <t>Податок на доходи фізичних осіб, що сплачується податковими агентами, із доходів платника податку інших ніж заробітна плата</t>
      </is>
    </oc>
    <nc r="B22"/>
  </rcc>
  <rcc rId="926" sId="1" numFmtId="4">
    <oc r="C22">
      <v>6671.3869999999997</v>
    </oc>
    <nc r="C22"/>
  </rcc>
  <rcc rId="927" sId="1" numFmtId="4">
    <oc r="D22">
      <v>8304.652</v>
    </oc>
    <nc r="D22"/>
  </rcc>
  <rcc rId="928" sId="1">
    <oc r="E22">
      <f>D22-C22</f>
    </oc>
    <nc r="E22"/>
  </rcc>
  <rcc rId="929" sId="1">
    <oc r="F22">
      <f>D22/C22*100</f>
    </oc>
    <nc r="F22"/>
  </rcc>
  <rcc rId="930" sId="1" numFmtId="4">
    <oc r="A23">
      <v>11010500</v>
    </oc>
    <nc r="A23"/>
  </rcc>
  <rcc rId="931" sId="1">
    <oc r="B23" t="inlineStr">
      <is>
        <t>Податок на доходи фізичних осіб, що сплачується фізичними особами за результатами річного декларування</t>
      </is>
    </oc>
    <nc r="B23"/>
  </rcc>
  <rcc rId="932" sId="1" numFmtId="4">
    <oc r="C23">
      <v>5952.7510000000002</v>
    </oc>
    <nc r="C23"/>
  </rcc>
  <rcc rId="933" sId="1" numFmtId="4">
    <oc r="D23">
      <v>8857.8060000000005</v>
    </oc>
    <nc r="D23"/>
  </rcc>
  <rcc rId="934" sId="1">
    <oc r="E23">
      <f>D23-C23</f>
    </oc>
    <nc r="E23"/>
  </rcc>
  <rcc rId="935" sId="1">
    <oc r="F23">
      <f>D23/C23*100</f>
    </oc>
    <nc r="F23"/>
  </rcc>
  <rcc rId="936" sId="1" numFmtId="4">
    <oc r="A24">
      <v>11010900</v>
    </oc>
    <nc r="A24"/>
  </rcc>
  <rcc rId="937" sId="1">
    <oc r="B24" t="inlineStr">
      <is>
    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    </is>
    </oc>
    <nc r="B24"/>
  </rcc>
  <rcc rId="938" sId="1" numFmtId="4">
    <oc r="C24">
      <v>175.73099999999999</v>
    </oc>
    <nc r="C24"/>
  </rcc>
  <rcc rId="939" sId="1">
    <oc r="E24">
      <f>D24-C24</f>
    </oc>
    <nc r="E24"/>
  </rcc>
  <rcc rId="940" sId="1">
    <oc r="F24">
      <f>D24/C24*100</f>
    </oc>
    <nc r="F24"/>
  </rcc>
  <rcc rId="941" sId="1">
    <oc r="A25">
      <v>11020000</v>
    </oc>
    <nc r="A25"/>
  </rcc>
  <rcc rId="942" sId="1">
    <oc r="B25" t="inlineStr">
      <is>
        <t xml:space="preserve">Податок на прибуток підприємств </t>
      </is>
    </oc>
    <nc r="B25"/>
  </rcc>
  <rcc rId="943" sId="1">
    <oc r="C25">
      <f>C26</f>
    </oc>
    <nc r="C25"/>
  </rcc>
  <rcc rId="944" sId="1">
    <oc r="D25">
      <f>D26</f>
    </oc>
    <nc r="D25"/>
  </rcc>
  <rcc rId="945" sId="1">
    <oc r="E25">
      <f>D25-C25</f>
    </oc>
    <nc r="E25"/>
  </rcc>
  <rcc rId="946" sId="1">
    <oc r="F25">
      <f>D25/C25*100</f>
    </oc>
    <nc r="F25"/>
  </rcc>
  <rcc rId="947" sId="1">
    <oc r="A26">
      <v>11020200</v>
    </oc>
    <nc r="A26"/>
  </rcc>
  <rcc rId="948" sId="1">
    <oc r="B26" t="inlineStr">
      <is>
        <t>Податок на прибуток підприємств та фінансових  установ  комунальної власності</t>
      </is>
    </oc>
    <nc r="B26"/>
  </rcc>
  <rcc rId="949" sId="1" numFmtId="4">
    <oc r="C26">
      <v>682.33500000000004</v>
    </oc>
    <nc r="C26"/>
  </rcc>
  <rcc rId="950" sId="1" numFmtId="4">
    <oc r="D26">
      <v>754.55700000000002</v>
    </oc>
    <nc r="D26"/>
  </rcc>
  <rcc rId="951" sId="1">
    <oc r="E26">
      <f>D26-C26</f>
    </oc>
    <nc r="E26"/>
  </rcc>
  <rcc rId="952" sId="1">
    <oc r="F26">
      <f>D26/C26*100</f>
    </oc>
    <nc r="F26"/>
  </rcc>
  <rcc rId="953" sId="1">
    <oc r="A27">
      <v>13000000</v>
    </oc>
    <nc r="A27"/>
  </rcc>
  <rcc rId="954" sId="1">
    <oc r="B27" t="inlineStr">
      <is>
        <t>Рентна плата та плата за використання інших природних ресурсів </t>
      </is>
    </oc>
    <nc r="B27"/>
  </rcc>
  <rcc rId="955" sId="1" numFmtId="4">
    <oc r="C27">
      <v>4.0270000000000001</v>
    </oc>
    <nc r="C27"/>
  </rcc>
  <rcc rId="956" sId="1" numFmtId="4">
    <oc r="D27">
      <v>5.26</v>
    </oc>
    <nc r="D27"/>
  </rcc>
  <rcc rId="957" sId="1">
    <oc r="E27">
      <f>D27-C27</f>
    </oc>
    <nc r="E27"/>
  </rcc>
  <rcc rId="958" sId="1">
    <oc r="F27">
      <f>D27/C27*100</f>
    </oc>
    <nc r="F27"/>
  </rcc>
  <rcc rId="959" sId="1">
    <oc r="A28" t="inlineStr">
      <is>
        <t xml:space="preserve">  14000000</t>
      </is>
    </oc>
    <nc r="A28"/>
  </rcc>
  <rcc rId="960" sId="1">
    <oc r="B28" t="inlineStr">
      <is>
        <t>Внутрішні податки на товари та послуги </t>
      </is>
    </oc>
    <nc r="B28"/>
  </rcc>
  <rcc rId="961" sId="1">
    <oc r="C28">
      <f>C29+C31+C33</f>
    </oc>
    <nc r="C28"/>
  </rcc>
  <rcc rId="962" sId="1">
    <oc r="D28">
      <f>D29+D31+D33</f>
    </oc>
    <nc r="D28"/>
  </rcc>
  <rcc rId="963" sId="1">
    <oc r="E28">
      <f>D28-C28</f>
    </oc>
    <nc r="E28"/>
  </rcc>
  <rcc rId="964" sId="1">
    <oc r="F28">
      <f>D28/C28*100</f>
    </oc>
    <nc r="F28"/>
  </rcc>
  <rcc rId="965" sId="1">
    <oc r="A29" t="inlineStr">
      <is>
        <t>14020000</t>
      </is>
    </oc>
    <nc r="A29"/>
  </rcc>
  <rcc rId="966" sId="1">
    <oc r="B29" t="inlineStr">
      <is>
        <t>Акцизний податок з вироблених в Україні підакцизних товарів (продукції)</t>
      </is>
    </oc>
    <nc r="B29"/>
  </rcc>
  <rcc rId="967" sId="1" numFmtId="4">
    <oc r="C29">
      <v>4212.9589999999998</v>
    </oc>
    <nc r="C29"/>
  </rcc>
  <rcc rId="968" sId="1">
    <oc r="D29">
      <f>D30</f>
    </oc>
    <nc r="D29"/>
  </rcc>
  <rcc rId="969" sId="1">
    <oc r="E29">
      <f>D29-C29</f>
    </oc>
    <nc r="E29"/>
  </rcc>
  <rcc rId="970" sId="1">
    <oc r="F29">
      <f>D29/C29*100</f>
    </oc>
    <nc r="F29"/>
  </rcc>
  <rcc rId="971" sId="1">
    <oc r="A30" t="inlineStr">
      <is>
        <t>14021900</t>
      </is>
    </oc>
    <nc r="A30"/>
  </rcc>
  <rcc rId="972" sId="1">
    <oc r="B30" t="inlineStr">
      <is>
        <t>Пальне</t>
      </is>
    </oc>
    <nc r="B30"/>
  </rcc>
  <rcc rId="973" sId="1" numFmtId="4">
    <oc r="C30">
      <v>4212.9589999999998</v>
    </oc>
    <nc r="C30"/>
  </rcc>
  <rcc rId="974" sId="1" numFmtId="4">
    <oc r="D30">
      <v>5234.3190000000004</v>
    </oc>
    <nc r="D30"/>
  </rcc>
  <rcc rId="975" sId="1">
    <oc r="E30">
      <f>D30-C30</f>
    </oc>
    <nc r="E30"/>
  </rcc>
  <rcc rId="976" sId="1">
    <oc r="F30">
      <f>D30/C30*100</f>
    </oc>
    <nc r="F30"/>
  </rcc>
  <rcc rId="977" sId="1">
    <oc r="A31" t="inlineStr">
      <is>
        <t>14030000</t>
      </is>
    </oc>
    <nc r="A31"/>
  </rcc>
  <rcc rId="978" sId="1">
    <oc r="B31" t="inlineStr">
      <is>
        <t>Акцизний податок з ввезених на митну територію України підакцизних товарів (продукції) </t>
      </is>
    </oc>
    <nc r="B31"/>
  </rcc>
  <rcc rId="979" sId="1">
    <oc r="C31">
      <f>C32</f>
    </oc>
    <nc r="C31"/>
  </rcc>
  <rcc rId="980" sId="1">
    <oc r="D31">
      <f>D32</f>
    </oc>
    <nc r="D31"/>
  </rcc>
  <rcc rId="981" sId="1">
    <oc r="E31">
      <f>D31-C31</f>
    </oc>
    <nc r="E31"/>
  </rcc>
  <rcc rId="982" sId="1">
    <oc r="F31">
      <f>D31/C31*100</f>
    </oc>
    <nc r="F31"/>
  </rcc>
  <rcc rId="983" sId="1">
    <oc r="A32" t="inlineStr">
      <is>
        <t>14031900</t>
      </is>
    </oc>
    <nc r="A32"/>
  </rcc>
  <rcc rId="984" sId="1">
    <oc r="B32" t="inlineStr">
      <is>
        <t>Пальне</t>
      </is>
    </oc>
    <nc r="B32"/>
  </rcc>
  <rcc rId="985" sId="1" numFmtId="4">
    <oc r="C32">
      <v>13620.525</v>
    </oc>
    <nc r="C32"/>
  </rcc>
  <rcc rId="986" sId="1" numFmtId="4">
    <oc r="D32">
      <v>17635.221000000001</v>
    </oc>
    <nc r="D32"/>
  </rcc>
  <rcc rId="987" sId="1">
    <oc r="E32">
      <f>D32-C32</f>
    </oc>
    <nc r="E32"/>
  </rcc>
  <rcc rId="988" sId="1">
    <oc r="F32">
      <f>D32/C32*100</f>
    </oc>
    <nc r="F32"/>
  </rcc>
  <rcc rId="989" sId="1">
    <oc r="A33" t="inlineStr">
      <is>
        <t xml:space="preserve">    14040000</t>
      </is>
    </oc>
    <nc r="A33"/>
  </rcc>
  <rcc rId="990" sId="1">
    <oc r="B33" t="inlineStr">
      <is>
        <t>Акцизний податок з реалізації суб’єктами господарювання роздрібної торгівлі підакцизних товарів</t>
      </is>
    </oc>
    <nc r="B33"/>
  </rcc>
  <rcc rId="991" sId="1" numFmtId="4">
    <oc r="C33">
      <v>28869.190999999999</v>
    </oc>
    <nc r="C33"/>
  </rcc>
  <rcc rId="992" sId="1" numFmtId="4">
    <oc r="D33">
      <v>23490.352999999999</v>
    </oc>
    <nc r="D33"/>
  </rcc>
  <rcc rId="993" sId="1">
    <oc r="E33">
      <f>D33-C33</f>
    </oc>
    <nc r="E33"/>
  </rcc>
  <rcc rId="994" sId="1">
    <oc r="F33">
      <f>D33/C33*100</f>
    </oc>
    <nc r="F33"/>
  </rcc>
  <rcc rId="995" sId="1">
    <oc r="A34">
      <v>18000000</v>
    </oc>
    <nc r="A34"/>
  </rcc>
  <rcc rId="996" sId="1">
    <oc r="B34" t="inlineStr">
      <is>
        <t xml:space="preserve">Місцеві податки та збори, що сплачуються (перераховуються) згідно з Податковим кодексом України </t>
      </is>
    </oc>
    <nc r="B34"/>
  </rcc>
  <rcc rId="997" sId="1">
    <oc r="C34">
      <f>C35+C46+C49</f>
    </oc>
    <nc r="C34"/>
  </rcc>
  <rcc rId="998" sId="1">
    <oc r="D34">
      <f>D35+D46+D49</f>
    </oc>
    <nc r="D34"/>
  </rcc>
  <rcc rId="999" sId="1">
    <oc r="E34">
      <f>D34-C34</f>
    </oc>
    <nc r="E34"/>
  </rcc>
  <rcc rId="1000" sId="1">
    <oc r="F34">
      <f>D34/C34*100</f>
    </oc>
    <nc r="F34"/>
  </rcc>
  <rcc rId="1001" sId="1">
    <oc r="A35">
      <v>18010000</v>
    </oc>
    <nc r="A35"/>
  </rcc>
  <rcc rId="1002" sId="1">
    <oc r="B35" t="inlineStr">
      <is>
        <t>Податок на майно</t>
      </is>
    </oc>
    <nc r="B35"/>
  </rcc>
  <rcc rId="1003" sId="1">
    <oc r="C35">
      <f>SUM(C36:C45)</f>
    </oc>
    <nc r="C35"/>
  </rcc>
  <rcc rId="1004" sId="1">
    <oc r="D35">
      <f>SUM(D36:D45)</f>
    </oc>
    <nc r="D35"/>
  </rcc>
  <rcc rId="1005" sId="1">
    <oc r="E35">
      <f>D35-C35</f>
    </oc>
    <nc r="E35"/>
  </rcc>
  <rcc rId="1006" sId="1">
    <oc r="F35">
      <f>D35/C35*100</f>
    </oc>
    <nc r="F35"/>
  </rcc>
  <rcc rId="1007" sId="1">
    <oc r="A36" t="inlineStr">
      <is>
        <t xml:space="preserve">      18010100</t>
      </is>
    </oc>
    <nc r="A36"/>
  </rcc>
  <rcc rId="1008" sId="1">
    <oc r="B36" t="inlineStr">
      <is>
        <t>Податок на нерухоме майно, відмінне від земельної ділянки, сплачений юридичними особами, які є власниками об'єктів житлової нерухомості</t>
      </is>
    </oc>
    <nc r="B36"/>
  </rcc>
  <rcc rId="1009" sId="1" numFmtId="4">
    <oc r="C36">
      <v>110.004</v>
    </oc>
    <nc r="C36"/>
  </rcc>
  <rcc rId="1010" sId="1" numFmtId="4">
    <oc r="D36">
      <v>83.391999999999996</v>
    </oc>
    <nc r="D36"/>
  </rcc>
  <rcc rId="1011" sId="1">
    <oc r="E36">
      <f>D36-C36</f>
    </oc>
    <nc r="E36"/>
  </rcc>
  <rcc rId="1012" sId="1">
    <oc r="F36">
      <f>D36/C36*100</f>
    </oc>
    <nc r="F36"/>
  </rcc>
  <rcc rId="1013" sId="1">
    <oc r="A37">
      <v>18010200</v>
    </oc>
    <nc r="A37"/>
  </rcc>
  <rcc rId="1014" sId="1">
    <oc r="B37" t="inlineStr">
      <is>
        <t>Податок на нерухоме майно, відмінне від земельної ділянки, сплачений фізичними особами, які є власниками об'єктів житлової нерухомості</t>
      </is>
    </oc>
    <nc r="B37"/>
  </rcc>
  <rcc rId="1015" sId="1" numFmtId="4">
    <oc r="C37">
      <v>225.428</v>
    </oc>
    <nc r="C37"/>
  </rcc>
  <rcc rId="1016" sId="1" numFmtId="4">
    <oc r="D37">
      <v>214.905</v>
    </oc>
    <nc r="D37"/>
  </rcc>
  <rcc rId="1017" sId="1">
    <oc r="E37">
      <f>D37-C37</f>
    </oc>
    <nc r="E37"/>
  </rcc>
  <rcc rId="1018" sId="1">
    <oc r="F37">
      <f>D37/C37*100</f>
    </oc>
    <nc r="F37"/>
  </rcc>
  <rcc rId="1019" sId="1">
    <oc r="A38" t="inlineStr">
      <is>
        <t xml:space="preserve">      18010300</t>
      </is>
    </oc>
    <nc r="A38"/>
  </rcc>
  <rcc rId="1020" sId="1">
    <oc r="B38" t="inlineStr">
      <is>
    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    </is>
    </oc>
    <nc r="B38"/>
  </rcc>
  <rcc rId="1021" sId="1" numFmtId="4">
    <oc r="C38">
      <v>578.87099999999998</v>
    </oc>
    <nc r="C38"/>
  </rcc>
  <rcc rId="1022" sId="1" numFmtId="4">
    <oc r="D38">
      <v>577.73199999999997</v>
    </oc>
    <nc r="D38"/>
  </rcc>
  <rcc rId="1023" sId="1">
    <oc r="E38">
      <f>D38-C38</f>
    </oc>
    <nc r="E38"/>
  </rcc>
  <rcc rId="1024" sId="1">
    <oc r="F38">
      <f>D38/C38*100</f>
    </oc>
    <nc r="F38"/>
  </rcc>
  <rcc rId="1025" sId="1">
    <oc r="A39" t="inlineStr">
      <is>
        <t xml:space="preserve">      18010400</t>
      </is>
    </oc>
    <nc r="A39"/>
  </rcc>
  <rcc rId="1026" sId="1">
    <oc r="B39" t="inlineStr">
      <is>
    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    </is>
    </oc>
    <nc r="B39"/>
  </rcc>
  <rcc rId="1027" sId="1" numFmtId="4">
    <oc r="C39">
      <v>9119.7510000000002</v>
    </oc>
    <nc r="C39"/>
  </rcc>
  <rcc rId="1028" sId="1" numFmtId="4">
    <oc r="D39">
      <v>9853.7999999999993</v>
    </oc>
    <nc r="D39"/>
  </rcc>
  <rcc rId="1029" sId="1">
    <oc r="E39">
      <f>D39-C39</f>
    </oc>
    <nc r="E39"/>
  </rcc>
  <rcc rId="1030" sId="1">
    <oc r="F39">
      <f>D39/C39*100</f>
    </oc>
    <nc r="F39"/>
  </rcc>
  <rcc rId="1031" sId="1">
    <oc r="A40" t="inlineStr">
      <is>
        <t xml:space="preserve">      18010500</t>
      </is>
    </oc>
    <nc r="A40"/>
  </rcc>
  <rcc rId="1032" sId="1">
    <oc r="B40" t="inlineStr">
      <is>
        <t xml:space="preserve"> Земельний податок з юридичних осіб  </t>
      </is>
    </oc>
    <nc r="B40"/>
  </rcc>
  <rcc rId="1033" sId="1" numFmtId="4">
    <oc r="C40">
      <v>32062.879000000001</v>
    </oc>
    <nc r="C40"/>
  </rcc>
  <rcc rId="1034" sId="1" numFmtId="4">
    <oc r="D40">
      <v>30911.387999999999</v>
    </oc>
    <nc r="D40"/>
  </rcc>
  <rcc rId="1035" sId="1">
    <oc r="E40">
      <f>D40-C40</f>
    </oc>
    <nc r="E40"/>
  </rcc>
  <rcc rId="1036" sId="1">
    <oc r="F40">
      <f>D40/C40*100</f>
    </oc>
    <nc r="F40"/>
  </rcc>
  <rcc rId="1037" sId="1">
    <oc r="A41" t="inlineStr">
      <is>
        <t xml:space="preserve">      18010600</t>
      </is>
    </oc>
    <nc r="A41"/>
  </rcc>
  <rcc rId="1038" sId="1">
    <oc r="B41" t="inlineStr">
      <is>
        <t>Орендна плата з юридичних осіб  </t>
      </is>
    </oc>
    <nc r="B41"/>
  </rcc>
  <rcc rId="1039" sId="1" numFmtId="4">
    <oc r="C41">
      <v>41151.504000000001</v>
    </oc>
    <nc r="C41"/>
  </rcc>
  <rcc rId="1040" sId="1" numFmtId="4">
    <oc r="D41">
      <v>46937.544999999998</v>
    </oc>
    <nc r="D41"/>
  </rcc>
  <rcc rId="1041" sId="1">
    <oc r="E41">
      <f>D41-C41</f>
    </oc>
    <nc r="E41"/>
  </rcc>
  <rcc rId="1042" sId="1">
    <oc r="F41">
      <f>D41/C41*100</f>
    </oc>
    <nc r="F41"/>
  </rcc>
  <rcc rId="1043" sId="1">
    <oc r="A42" t="inlineStr">
      <is>
        <t xml:space="preserve">      18010700</t>
      </is>
    </oc>
    <nc r="A42"/>
  </rcc>
  <rcc rId="1044" sId="1">
    <oc r="B42" t="inlineStr">
      <is>
        <t>Земельний податок з фізичних осіб  </t>
      </is>
    </oc>
    <nc r="B42"/>
  </rcc>
  <rcc rId="1045" sId="1" numFmtId="4">
    <oc r="C42">
      <v>352.40499999999997</v>
    </oc>
    <nc r="C42"/>
  </rcc>
  <rcc rId="1046" sId="1" numFmtId="4">
    <oc r="D42">
      <v>429.64</v>
    </oc>
    <nc r="D42"/>
  </rcc>
  <rcc rId="1047" sId="1">
    <oc r="E42">
      <f>D42-C42</f>
    </oc>
    <nc r="E42"/>
  </rcc>
  <rcc rId="1048" sId="1">
    <oc r="F42">
      <f>D42/C42*100</f>
    </oc>
    <nc r="F42"/>
  </rcc>
  <rcc rId="1049" sId="1">
    <oc r="A43" t="inlineStr">
      <is>
        <t xml:space="preserve">      18010900</t>
      </is>
    </oc>
    <nc r="A43"/>
  </rcc>
  <rcc rId="1050" sId="1">
    <oc r="B43" t="inlineStr">
      <is>
        <t>Орендна плата з фізичних осіб  </t>
      </is>
    </oc>
    <nc r="B43"/>
  </rcc>
  <rcc rId="1051" sId="1" numFmtId="4">
    <oc r="C43">
      <v>4973.7879999999996</v>
    </oc>
    <nc r="C43"/>
  </rcc>
  <rcc rId="1052" sId="1" numFmtId="4">
    <oc r="D43">
      <v>4572.9319999999998</v>
    </oc>
    <nc r="D43"/>
  </rcc>
  <rcc rId="1053" sId="1">
    <oc r="E43">
      <f>D43-C43</f>
    </oc>
    <nc r="E43"/>
  </rcc>
  <rcc rId="1054" sId="1">
    <oc r="F43">
      <f>D43/C43*100</f>
    </oc>
    <nc r="F43"/>
  </rcc>
  <rcc rId="1055" sId="1">
    <oc r="A44">
      <v>18011000</v>
    </oc>
    <nc r="A44"/>
  </rcc>
  <rcc rId="1056" sId="1">
    <oc r="B44" t="inlineStr">
      <is>
        <t>Транспортний податок з фізичних осіб</t>
      </is>
    </oc>
    <nc r="B44"/>
  </rcc>
  <rcc rId="1057" sId="1" numFmtId="4">
    <oc r="C44">
      <v>441.56299999999999</v>
    </oc>
    <nc r="C44"/>
  </rcc>
  <rcc rId="1058" sId="1" numFmtId="4">
    <oc r="D44">
      <v>63.601999999999997</v>
    </oc>
    <nc r="D44"/>
  </rcc>
  <rcc rId="1059" sId="1">
    <oc r="E44">
      <f>D44-C44</f>
    </oc>
    <nc r="E44"/>
  </rcc>
  <rcc rId="1060" sId="1">
    <oc r="F44">
      <f>D44/C44*100</f>
    </oc>
    <nc r="F44"/>
  </rcc>
  <rcc rId="1061" sId="1">
    <oc r="A45" t="inlineStr">
      <is>
        <t xml:space="preserve">      18011100</t>
      </is>
    </oc>
    <nc r="A45"/>
  </rcc>
  <rcc rId="1062" sId="1">
    <oc r="B45" t="inlineStr">
      <is>
        <t>Транспортний податок з юридичних осіб</t>
      </is>
    </oc>
    <nc r="B45"/>
  </rcc>
  <rcc rId="1063" sId="1" numFmtId="4">
    <oc r="C45">
      <v>455.70699999999999</v>
    </oc>
    <nc r="C45"/>
  </rcc>
  <rcc rId="1064" sId="1" numFmtId="4">
    <oc r="D45">
      <v>292.733</v>
    </oc>
    <nc r="D45"/>
  </rcc>
  <rcc rId="1065" sId="1">
    <oc r="E45">
      <f>D45-C45</f>
    </oc>
    <nc r="E45"/>
  </rcc>
  <rcc rId="1066" sId="1">
    <oc r="F45">
      <f>D45/C45*100</f>
    </oc>
    <nc r="F45"/>
  </rcc>
  <rcc rId="1067" sId="1">
    <oc r="A46">
      <v>18030000</v>
    </oc>
    <nc r="A46"/>
  </rcc>
  <rcc rId="1068" sId="1">
    <oc r="B46" t="inlineStr">
      <is>
        <t>Туристичний збір</t>
      </is>
    </oc>
    <nc r="B46"/>
  </rcc>
  <rcc rId="1069" sId="1">
    <oc r="C46">
      <f>SUM(C47:C48)</f>
    </oc>
    <nc r="C46"/>
  </rcc>
  <rcc rId="1070" sId="1">
    <oc r="D46">
      <f>SUM(D47:D48)</f>
    </oc>
    <nc r="D46"/>
  </rcc>
  <rcc rId="1071" sId="1">
    <oc r="E46">
      <f>D46-C46</f>
    </oc>
    <nc r="E46"/>
  </rcc>
  <rcc rId="1072" sId="1">
    <oc r="F46">
      <f>D46/C46*100</f>
    </oc>
    <nc r="F46"/>
  </rcc>
  <rcc rId="1073" sId="1">
    <oc r="A47">
      <v>18030100</v>
    </oc>
    <nc r="A47"/>
  </rcc>
  <rcc rId="1074" sId="1">
    <oc r="B47" t="inlineStr">
      <is>
        <t>Туристичний збір, сплачений юридичними особами</t>
      </is>
    </oc>
    <nc r="B47"/>
  </rcc>
  <rcc rId="1075" sId="1" numFmtId="4">
    <oc r="C47">
      <v>246.55699999999999</v>
    </oc>
    <nc r="C47"/>
  </rcc>
  <rcc rId="1076" sId="1" numFmtId="4">
    <oc r="D47">
      <v>166.44800000000001</v>
    </oc>
    <nc r="D47"/>
  </rcc>
  <rcc rId="1077" sId="1">
    <oc r="E47">
      <f>D47-C47</f>
    </oc>
    <nc r="E47"/>
  </rcc>
  <rcc rId="1078" sId="1">
    <oc r="F47">
      <f>D47/C47*100</f>
    </oc>
    <nc r="F47"/>
  </rcc>
  <rcc rId="1079" sId="1">
    <oc r="A48">
      <v>18030200</v>
    </oc>
    <nc r="A48"/>
  </rcc>
  <rcc rId="1080" sId="1">
    <oc r="B48" t="inlineStr">
      <is>
        <t>Туристичний збір, сплачений фізичними особами</t>
      </is>
    </oc>
    <nc r="B48"/>
  </rcc>
  <rcc rId="1081" sId="1" numFmtId="4">
    <oc r="C48">
      <v>320.60899999999998</v>
    </oc>
    <nc r="C48"/>
  </rcc>
  <rcc rId="1082" sId="1" numFmtId="4">
    <oc r="D48">
      <v>403.36</v>
    </oc>
    <nc r="D48"/>
  </rcc>
  <rcc rId="1083" sId="1">
    <oc r="E48">
      <f>D48-C48</f>
    </oc>
    <nc r="E48"/>
  </rcc>
  <rcc rId="1084" sId="1">
    <oc r="F48">
      <f>D48/C48*100</f>
    </oc>
    <nc r="F48"/>
  </rcc>
  <rcc rId="1085" sId="1">
    <oc r="A49">
      <v>18050000</v>
    </oc>
    <nc r="A49"/>
  </rcc>
  <rcc rId="1086" sId="1">
    <oc r="B49" t="inlineStr">
      <is>
        <t xml:space="preserve">Єдиний податок </t>
      </is>
    </oc>
    <nc r="B49"/>
  </rcc>
  <rcc rId="1087" sId="1">
    <oc r="C49">
      <f>SUM(C50:C52)</f>
    </oc>
    <nc r="C49"/>
  </rcc>
  <rcc rId="1088" sId="1">
    <oc r="D49">
      <f>SUM(D50:D52)</f>
    </oc>
    <nc r="D49"/>
  </rcc>
  <rcc rId="1089" sId="1">
    <oc r="E49">
      <f>D49-C49</f>
    </oc>
    <nc r="E49"/>
  </rcc>
  <rcc rId="1090" sId="1">
    <oc r="F49">
      <f>D49/C49*100</f>
    </oc>
    <nc r="F49"/>
  </rcc>
  <rcc rId="1091" sId="1">
    <oc r="A50">
      <v>18050300</v>
    </oc>
    <nc r="A50"/>
  </rcc>
  <rcc rId="1092" sId="1">
    <oc r="B50" t="inlineStr">
      <is>
        <t>Єдиний податок з юридичних осіб</t>
      </is>
    </oc>
    <nc r="B50"/>
  </rcc>
  <rcc rId="1093" sId="1" numFmtId="4">
    <oc r="C50">
      <v>21940.646000000001</v>
    </oc>
    <nc r="C50"/>
  </rcc>
  <rcc rId="1094" sId="1" numFmtId="4">
    <oc r="D50">
      <v>23340.392</v>
    </oc>
    <nc r="D50"/>
  </rcc>
  <rcc rId="1095" sId="1">
    <oc r="E50">
      <f>D50-C50</f>
    </oc>
    <nc r="E50"/>
  </rcc>
  <rcc rId="1096" sId="1">
    <oc r="F50">
      <f>D50/C50*100</f>
    </oc>
    <nc r="F50"/>
  </rcc>
  <rcc rId="1097" sId="1">
    <oc r="A51">
      <v>18050400</v>
    </oc>
    <nc r="A51"/>
  </rcc>
  <rcc rId="1098" sId="1">
    <oc r="B51" t="inlineStr">
      <is>
        <t>Єдиний податок з фізичних осіб</t>
      </is>
    </oc>
    <nc r="B51"/>
  </rcc>
  <rcc rId="1099" sId="1" numFmtId="4">
    <oc r="C51">
      <v>87296.834000000003</v>
    </oc>
    <nc r="C51"/>
  </rcc>
  <rcc rId="1100" sId="1" numFmtId="4">
    <oc r="D51">
      <v>101965.614</v>
    </oc>
    <nc r="D51"/>
  </rcc>
  <rcc rId="1101" sId="1">
    <oc r="E51">
      <f>D51-C51</f>
    </oc>
    <nc r="E51"/>
  </rcc>
  <rcc rId="1102" sId="1">
    <oc r="F51">
      <f>D51/C51*100</f>
    </oc>
    <nc r="F51"/>
  </rcc>
  <rcc rId="1103" sId="1">
    <oc r="A52">
      <v>18050500</v>
    </oc>
    <nc r="A52"/>
  </rcc>
  <rcc rId="1104" sId="1">
    <oc r="B52" t="inlineStr">
      <is>
    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    </is>
    </oc>
    <nc r="B52"/>
  </rcc>
  <rcc rId="1105" sId="1" numFmtId="4">
    <oc r="C52">
      <v>0.40300000000000002</v>
    </oc>
    <nc r="C52"/>
  </rcc>
  <rcc rId="1106" sId="1" numFmtId="4">
    <oc r="D52">
      <v>0.40300000000000002</v>
    </oc>
    <nc r="D52"/>
  </rcc>
  <rcc rId="1107" sId="1">
    <oc r="E52">
      <f>D52-C52</f>
    </oc>
    <nc r="E52"/>
  </rcc>
  <rcc rId="1108" sId="1">
    <oc r="F52">
      <f>D52/C52*100</f>
    </oc>
    <nc r="F52"/>
  </rcc>
  <rcc rId="1109" sId="1">
    <oc r="A53">
      <v>19010000</v>
    </oc>
    <nc r="A53"/>
  </rcc>
  <rcc rId="1110" sId="1">
    <oc r="B53" t="inlineStr">
      <is>
        <t>Екологічний податок</t>
      </is>
    </oc>
    <nc r="B53"/>
  </rcc>
  <rcc rId="1111" sId="1" numFmtId="4">
    <oc r="G53">
      <v>230.202</v>
    </oc>
    <nc r="G53"/>
  </rcc>
  <rcc rId="1112" sId="1" numFmtId="4">
    <oc r="H53">
      <v>372.26799999999997</v>
    </oc>
    <nc r="H53"/>
  </rcc>
  <rcc rId="1113" sId="1">
    <oc r="A54">
      <v>19050000</v>
    </oc>
    <nc r="A54"/>
  </rcc>
  <rcc rId="1114" sId="1">
    <oc r="B54" t="inlineStr">
      <is>
        <t>Збір за забруднення навколишнього природного середовища  </t>
      </is>
    </oc>
    <nc r="B54"/>
  </rcc>
  <rcc rId="1115" sId="1" numFmtId="4">
    <oc r="G54">
      <v>0.29499999999999998</v>
    </oc>
    <nc r="G54"/>
  </rcc>
  <rcc rId="1116" sId="1" numFmtId="4">
    <oc r="H54">
      <v>-0.29499999999999998</v>
    </oc>
    <nc r="H54"/>
  </rcc>
  <rcc rId="1117" sId="1">
    <oc r="A55">
      <v>20000000</v>
    </oc>
    <nc r="A55"/>
  </rcc>
  <rcc rId="1118" sId="1">
    <oc r="B55" t="inlineStr">
      <is>
        <t>Неподаткові надходження</t>
      </is>
    </oc>
    <nc r="B55"/>
  </rcc>
  <rcc rId="1119" sId="1">
    <oc r="C55">
      <f>C56+C64+C75</f>
    </oc>
    <nc r="C55"/>
  </rcc>
  <rcc rId="1120" sId="1">
    <oc r="D55">
      <f>D56+D64+D75</f>
    </oc>
    <nc r="D55"/>
  </rcc>
  <rcc rId="1121" sId="1">
    <oc r="E55">
      <f>D55-C55</f>
    </oc>
    <nc r="E55"/>
  </rcc>
  <rcc rId="1122" sId="1">
    <oc r="F55">
      <f>D55/C55*100</f>
    </oc>
    <nc r="F55"/>
  </rcc>
  <rcc rId="1123" sId="1">
    <oc r="G55">
      <f>G75+G83</f>
    </oc>
    <nc r="G55"/>
  </rcc>
  <rcc rId="1124" sId="1">
    <oc r="H55">
      <f>H75+H83</f>
    </oc>
    <nc r="H55"/>
  </rcc>
  <rcc rId="1125" sId="1">
    <oc r="A56">
      <v>21000000</v>
    </oc>
    <nc r="A56"/>
  </rcc>
  <rcc rId="1126" sId="1">
    <oc r="B56" t="inlineStr">
      <is>
        <t>Доходи від власності та підприємницької діяльності</t>
      </is>
    </oc>
    <nc r="B56"/>
  </rcc>
  <rcc rId="1127" sId="1">
    <oc r="C56">
      <f>SUM(C57:C58)</f>
    </oc>
    <nc r="C56"/>
  </rcc>
  <rcc rId="1128" sId="1">
    <oc r="D56">
      <f>SUM(D57:D58)</f>
    </oc>
    <nc r="D56"/>
  </rcc>
  <rcc rId="1129" sId="1">
    <oc r="E56">
      <f>D56-C56</f>
    </oc>
    <nc r="E56"/>
  </rcc>
  <rcc rId="1130" sId="1">
    <oc r="F56">
      <f>D56/C56*100</f>
    </oc>
    <nc r="F56"/>
  </rcc>
  <rcc rId="1131" sId="1">
    <oc r="A57">
      <v>21010300</v>
    </oc>
    <nc r="A57"/>
  </rcc>
  <rcc rId="1132" sId="1">
    <oc r="B57" t="inlineStr">
      <is>
        <t>Частина чистого прибутку (доходу) комунальних унітарних підприємств та їх об'єднань, що вилучається до відповідного місцевого бюджету</t>
      </is>
    </oc>
    <nc r="B57"/>
  </rcc>
  <rcc rId="1133" sId="1" numFmtId="4">
    <oc r="C57">
      <v>2.3450000000000002</v>
    </oc>
    <nc r="C57"/>
  </rcc>
  <rcc rId="1134" sId="1">
    <oc r="E57">
      <f>D57-C57</f>
    </oc>
    <nc r="E57"/>
  </rcc>
  <rcc rId="1135" sId="1">
    <oc r="F57">
      <f>D57/C57*100</f>
    </oc>
    <nc r="F57"/>
  </rcc>
  <rcc rId="1136" sId="1">
    <oc r="A58">
      <v>21080000</v>
    </oc>
    <nc r="A58"/>
  </rcc>
  <rcc rId="1137" sId="1">
    <oc r="B58" t="inlineStr">
      <is>
        <t>Інші надходження</t>
      </is>
    </oc>
    <nc r="B58"/>
  </rcc>
  <rcc rId="1138" sId="1">
    <oc r="C58">
      <f>SUM(C59:C63)</f>
    </oc>
    <nc r="C58"/>
  </rcc>
  <rcc rId="1139" sId="1">
    <oc r="D58">
      <f>SUM(D59:D63)</f>
    </oc>
    <nc r="D58"/>
  </rcc>
  <rcc rId="1140" sId="1">
    <oc r="E58">
      <f>D58-C58</f>
    </oc>
    <nc r="E58"/>
  </rcc>
  <rcc rId="1141" sId="1">
    <oc r="F58">
      <f>D58/C58*100</f>
    </oc>
    <nc r="F58"/>
  </rcc>
  <rcc rId="1142" sId="1">
    <oc r="A59">
      <v>21080500</v>
    </oc>
    <nc r="A59"/>
  </rcc>
  <rcc rId="1143" sId="1">
    <oc r="B59" t="inlineStr">
      <is>
        <t>Інші надходження</t>
      </is>
    </oc>
    <nc r="B59"/>
  </rcc>
  <rcc rId="1144" sId="1" numFmtId="4">
    <oc r="C59">
      <v>-80.462000000000003</v>
    </oc>
    <nc r="C59"/>
  </rcc>
  <rcc rId="1145" sId="1" numFmtId="4">
    <oc r="D59">
      <v>3</v>
    </oc>
    <nc r="D59"/>
  </rcc>
  <rcc rId="1146" sId="1">
    <oc r="E59">
      <f>D59-C59</f>
    </oc>
    <nc r="E59"/>
  </rcc>
  <rcc rId="1147" sId="1">
    <oc r="F59">
      <f>D59/C59*100</f>
    </oc>
    <nc r="F59"/>
  </rcc>
  <rcc rId="1148" sId="1">
    <oc r="A60">
      <v>21080900</v>
    </oc>
    <nc r="A60"/>
  </rcc>
  <rcc rId="1149" sId="1">
    <oc r="B60" t="inlineStr">
      <is>
    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    </is>
    </oc>
    <nc r="B60"/>
  </rcc>
  <rcc rId="1150" sId="1" numFmtId="4">
    <oc r="C60">
      <v>0.311</v>
    </oc>
    <nc r="C60"/>
  </rcc>
  <rcc rId="1151" sId="1" numFmtId="4">
    <oc r="D60">
      <v>0.1</v>
    </oc>
    <nc r="D60"/>
  </rcc>
  <rcc rId="1152" sId="1">
    <oc r="E60">
      <f>D60-C60</f>
    </oc>
    <nc r="E60"/>
  </rcc>
  <rcc rId="1153" sId="1">
    <oc r="F60">
      <f>D60/C60*100</f>
    </oc>
    <nc r="F60"/>
  </rcc>
  <rcc rId="1154" sId="1">
    <oc r="A61">
      <v>21081100</v>
    </oc>
    <nc r="A61"/>
  </rcc>
  <rcc rId="1155" sId="1">
    <oc r="B61" t="inlineStr">
      <is>
        <t>Адміністративні штрафи та інші санкції</t>
      </is>
    </oc>
    <nc r="B61"/>
  </rcc>
  <rcc rId="1156" sId="1" numFmtId="4">
    <oc r="C61">
      <v>1302.579</v>
    </oc>
    <nc r="C61"/>
  </rcc>
  <rcc rId="1157" sId="1" numFmtId="4">
    <oc r="D61">
      <v>547.33699999999999</v>
    </oc>
    <nc r="D61"/>
  </rcc>
  <rcc rId="1158" sId="1">
    <oc r="E61">
      <f>D61-C61</f>
    </oc>
    <nc r="E61"/>
  </rcc>
  <rcc rId="1159" sId="1">
    <oc r="F61">
      <f>D61/C61*100</f>
    </oc>
    <nc r="F61"/>
  </rcc>
  <rcc rId="1160" sId="1">
    <oc r="A62">
      <v>21081500</v>
    </oc>
    <nc r="A62"/>
  </rcc>
  <rcc rId="1161" sId="1">
    <oc r="B62" t="inlineStr">
      <is>
        <t>Адміністративні штрафи та штрафні санкції за порушення законодавства у сфері виробництва та обігу алкогольних напоїв та тютюнових виробів </t>
      </is>
    </oc>
    <nc r="B62"/>
  </rcc>
  <rcc rId="1162" sId="1" numFmtId="4">
    <oc r="C62">
      <v>678.23599999999999</v>
    </oc>
    <nc r="C62"/>
  </rcc>
  <rcc rId="1163" sId="1" numFmtId="4">
    <oc r="D62">
      <v>564.20399999999995</v>
    </oc>
    <nc r="D62"/>
  </rcc>
  <rcc rId="1164" sId="1">
    <oc r="E62">
      <f>D62-C62</f>
    </oc>
    <nc r="E62"/>
  </rcc>
  <rcc rId="1165" sId="1">
    <oc r="F62">
      <f>D62/C62*100</f>
    </oc>
    <nc r="F62"/>
  </rcc>
  <rcc rId="1166" sId="1">
    <oc r="A63">
      <v>21081700</v>
    </oc>
    <nc r="A63"/>
  </rcc>
  <rcc rId="1167" sId="1">
    <oc r="B63" t="inlineStr">
      <is>
        <t>Плата за встановлення земельного сервітуту</t>
      </is>
    </oc>
    <nc r="B63"/>
  </rcc>
  <rcc rId="1168" sId="1" numFmtId="4">
    <oc r="C63">
      <v>139.18</v>
    </oc>
    <nc r="C63"/>
  </rcc>
  <rcc rId="1169" sId="1" numFmtId="4">
    <oc r="D63">
      <v>130</v>
    </oc>
    <nc r="D63"/>
  </rcc>
  <rcc rId="1170" sId="1">
    <oc r="E63">
      <f>D63-C63</f>
    </oc>
    <nc r="E63"/>
  </rcc>
  <rcc rId="1171" sId="1">
    <oc r="F63">
      <f>D63/C63*100</f>
    </oc>
    <nc r="F63"/>
  </rcc>
  <rcc rId="1172" sId="1">
    <oc r="A64">
      <v>22000000</v>
    </oc>
    <nc r="A64"/>
  </rcc>
  <rcc rId="1173" sId="1">
    <oc r="B64" t="inlineStr">
      <is>
        <t xml:space="preserve">Адміністративні збори та платежі, доходи від некомерційної господарської діяльності </t>
      </is>
    </oc>
    <nc r="B64"/>
  </rcc>
  <rcc rId="1174" sId="1">
    <oc r="C64">
      <f>C65+C70+C71</f>
    </oc>
    <nc r="C64"/>
  </rcc>
  <rcc rId="1175" sId="1">
    <oc r="D64">
      <f>D65+D70+D71</f>
    </oc>
    <nc r="D64"/>
  </rcc>
  <rcc rId="1176" sId="1">
    <oc r="E64">
      <f>D64-C64</f>
    </oc>
    <nc r="E64"/>
  </rcc>
  <rcc rId="1177" sId="1">
    <oc r="F64">
      <f>D64/C64*100</f>
    </oc>
    <nc r="F64"/>
  </rcc>
  <rcc rId="1178" sId="1">
    <oc r="A65" t="inlineStr">
      <is>
        <t xml:space="preserve">    22010000</t>
      </is>
    </oc>
    <nc r="A65"/>
  </rcc>
  <rcc rId="1179" sId="1">
    <oc r="B65" t="inlineStr">
      <is>
        <t>Плата за надання адміністративних послуг</t>
      </is>
    </oc>
    <nc r="B65"/>
  </rcc>
  <rcc rId="1180" sId="1">
    <oc r="C65">
      <f>SUM(C66:C69)</f>
    </oc>
    <nc r="C65"/>
  </rcc>
  <rcc rId="1181" sId="1">
    <oc r="D65">
      <f>SUM(D66:D69)</f>
    </oc>
    <nc r="D65"/>
  </rcc>
  <rcc rId="1182" sId="1">
    <oc r="E65">
      <f>D65-C65</f>
    </oc>
    <nc r="E65"/>
  </rcc>
  <rcc rId="1183" sId="1">
    <oc r="F65">
      <f>D65/C65*100</f>
    </oc>
    <nc r="F65"/>
  </rcc>
  <rcc rId="1184" sId="1">
    <oc r="A66">
      <v>22010300</v>
    </oc>
    <nc r="A66"/>
  </rcc>
  <rcc rId="1185" sId="1">
    <oc r="B66" t="inlineStr">
      <is>
        <t>Адміністративний збір за проведення державної реєстрації юридичних осіб,  фізичних осіб – підприємців та громадських формувань</t>
      </is>
    </oc>
    <nc r="B66"/>
  </rcc>
  <rcc rId="1186" sId="1" numFmtId="4">
    <oc r="C66">
      <v>219.035</v>
    </oc>
    <nc r="C66"/>
  </rcc>
  <rcc rId="1187" sId="1" numFmtId="4">
    <oc r="D66">
      <v>189.03700000000001</v>
    </oc>
    <nc r="D66"/>
  </rcc>
  <rcc rId="1188" sId="1">
    <oc r="E66">
      <f>D66-C66</f>
    </oc>
    <nc r="E66"/>
  </rcc>
  <rcc rId="1189" sId="1">
    <oc r="F66">
      <f>D66/C66*100</f>
    </oc>
    <nc r="F66"/>
  </rcc>
  <rcc rId="1190" sId="1">
    <oc r="A67" t="inlineStr">
      <is>
        <t xml:space="preserve">      22012500</t>
      </is>
    </oc>
    <nc r="A67"/>
  </rcc>
  <rcc rId="1191" sId="1">
    <oc r="B67" t="inlineStr">
      <is>
        <t>Плата за надання інших адміністративних послуг</t>
      </is>
    </oc>
    <nc r="B67"/>
  </rcc>
  <rcc rId="1192" sId="1" numFmtId="4">
    <oc r="C67">
      <v>4997.8059999999996</v>
    </oc>
    <nc r="C67"/>
  </rcc>
  <rcc rId="1193" sId="1" numFmtId="4">
    <oc r="D67">
      <v>3738.433</v>
    </oc>
    <nc r="D67"/>
  </rcc>
  <rcc rId="1194" sId="1">
    <oc r="E67">
      <f>D67-C67</f>
    </oc>
    <nc r="E67"/>
  </rcc>
  <rcc rId="1195" sId="1">
    <oc r="F67">
      <f>D67/C67*100</f>
    </oc>
    <nc r="F67"/>
  </rcc>
  <rcc rId="1196" sId="1">
    <oc r="A68">
      <v>22012600</v>
    </oc>
    <nc r="A68"/>
  </rcc>
  <rcc rId="1197" sId="1">
    <oc r="B68" t="inlineStr">
      <is>
        <t>Адміністративний збір за державну реєстрацію речових прав на нерухоме майно та їх обтяжень</t>
      </is>
    </oc>
    <nc r="B68"/>
  </rcc>
  <rcc rId="1198" sId="1" numFmtId="4">
    <oc r="C68">
      <v>175.61500000000001</v>
    </oc>
    <nc r="C68"/>
  </rcc>
  <rcc rId="1199" sId="1" numFmtId="4">
    <oc r="D68">
      <v>157.035</v>
    </oc>
    <nc r="D68"/>
  </rcc>
  <rcc rId="1200" sId="1">
    <oc r="E68">
      <f>D68-C68</f>
    </oc>
    <nc r="E68"/>
  </rcc>
  <rcc rId="1201" sId="1">
    <oc r="F68">
      <f>D68/C68*100</f>
    </oc>
    <nc r="F68"/>
  </rcc>
  <rcc rId="1202" sId="1">
    <oc r="A69">
      <v>22012900</v>
    </oc>
    <nc r="A69"/>
  </rcc>
  <rcc rId="1203" sId="1">
    <oc r="B69" t="inlineStr">
      <is>
  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    </is>
    </oc>
    <nc r="B69"/>
  </rcc>
  <rcc rId="1204" sId="1" numFmtId="4">
    <oc r="C69">
      <v>6.3</v>
    </oc>
    <nc r="C69"/>
  </rcc>
  <rcc rId="1205" sId="1" numFmtId="4">
    <oc r="D69">
      <v>4.3079999999999998</v>
    </oc>
    <nc r="D69"/>
  </rcc>
  <rcc rId="1206" sId="1">
    <oc r="E69">
      <f>D69-C69</f>
    </oc>
    <nc r="E69"/>
  </rcc>
  <rcc rId="1207" sId="1">
    <oc r="F69">
      <f>D69/C69*100</f>
    </oc>
    <nc r="F69"/>
  </rcc>
  <rcc rId="1208" sId="1">
    <oc r="A70">
      <v>22080400</v>
    </oc>
    <nc r="A70"/>
  </rcc>
  <rcc rId="1209" sId="1">
    <oc r="B70" t="inlineStr">
      <is>
        <t>Надходження від орендної плати за користування цілісним майновим комплексом та іншим майном, що перебуває в комунальній власності</t>
      </is>
    </oc>
    <nc r="B70"/>
  </rcc>
  <rcc rId="1210" sId="1" numFmtId="4">
    <oc r="C70">
      <v>1715.2</v>
    </oc>
    <nc r="C70"/>
  </rcc>
  <rcc rId="1211" sId="1" numFmtId="4">
    <oc r="D70">
      <v>3851.143</v>
    </oc>
    <nc r="D70"/>
  </rcc>
  <rcc rId="1212" sId="1">
    <oc r="E70">
      <f>D70-C70</f>
    </oc>
    <nc r="E70"/>
  </rcc>
  <rcc rId="1213" sId="1">
    <oc r="F70">
      <f>D70/C70*100</f>
    </oc>
    <nc r="F70"/>
  </rcc>
  <rcc rId="1214" sId="1">
    <oc r="A71">
      <v>22090000</v>
    </oc>
    <nc r="A71"/>
  </rcc>
  <rcc rId="1215" sId="1">
    <oc r="B71" t="inlineStr">
      <is>
        <t>Державне мито</t>
      </is>
    </oc>
    <nc r="B71"/>
  </rcc>
  <rcc rId="1216" sId="1">
    <oc r="C71">
      <f>SUM(C72:C74)</f>
    </oc>
    <nc r="C71"/>
  </rcc>
  <rcc rId="1217" sId="1">
    <oc r="D71">
      <f>SUM(D72:D74)</f>
    </oc>
    <nc r="D71"/>
  </rcc>
  <rcc rId="1218" sId="1">
    <oc r="E71">
      <f>D71-C71</f>
    </oc>
    <nc r="E71"/>
  </rcc>
  <rcc rId="1219" sId="1">
    <oc r="F71">
      <f>D71/C71*100</f>
    </oc>
    <nc r="F71"/>
  </rcc>
  <rcc rId="1220" sId="1">
    <oc r="A72">
      <v>22090100</v>
    </oc>
    <nc r="A72"/>
  </rcc>
  <rcc rId="1221" sId="1">
    <oc r="B72" t="inlineStr">
      <is>
        <t>Державне мито, що сплачується за місцем розгляду та оформлення документів, у тому числі за оформлення документів на спадщину і дарування</t>
      </is>
    </oc>
    <nc r="B72"/>
  </rcc>
  <rcc rId="1222" sId="1" numFmtId="4">
    <oc r="C72">
      <v>46.706000000000003</v>
    </oc>
    <nc r="C72"/>
  </rcc>
  <rcc rId="1223" sId="1" numFmtId="4">
    <oc r="D72">
      <v>51.732999999999997</v>
    </oc>
    <nc r="D72"/>
  </rcc>
  <rcc rId="1224" sId="1">
    <oc r="E72">
      <f>D72-C72</f>
    </oc>
    <nc r="E72"/>
  </rcc>
  <rcc rId="1225" sId="1">
    <oc r="F72">
      <f>D72/C72*100</f>
    </oc>
    <nc r="F72"/>
  </rcc>
  <rcc rId="1226" sId="1">
    <oc r="A73">
      <v>22090200</v>
    </oc>
    <nc r="A73"/>
  </rcc>
  <rcc rId="1227" sId="1">
    <oc r="B73" t="inlineStr">
      <is>
        <t>Державне мито, не віднесене до інших категорій</t>
      </is>
    </oc>
    <nc r="B73"/>
  </rcc>
  <rcc rId="1228" sId="1" numFmtId="4">
    <oc r="C73">
      <v>0.61</v>
    </oc>
    <nc r="C73"/>
  </rcc>
  <rcc rId="1229" sId="1">
    <oc r="E73">
      <f>D73-C73</f>
    </oc>
    <nc r="E73"/>
  </rcc>
  <rcc rId="1230" sId="1">
    <oc r="F73">
      <f>D73/C73*100</f>
    </oc>
    <nc r="F73"/>
  </rcc>
  <rcc rId="1231" sId="1">
    <oc r="A74">
      <v>22090400</v>
    </oc>
    <nc r="A74"/>
  </rcc>
  <rcc rId="1232" sId="1">
    <oc r="B74" t="inlineStr">
      <is>
        <t>Державне мито, пов'язане з видачею та оформленням закордонних паспортів (посвідок) та паспортів громадян України</t>
      </is>
    </oc>
    <nc r="B74"/>
  </rcc>
  <rcc rId="1233" sId="1" numFmtId="4">
    <oc r="C74">
      <v>51.908999999999999</v>
    </oc>
    <nc r="C74"/>
  </rcc>
  <rcc rId="1234" sId="1" numFmtId="4">
    <oc r="D74">
      <v>61.777999999999999</v>
    </oc>
    <nc r="D74"/>
  </rcc>
  <rcc rId="1235" sId="1">
    <oc r="E74">
      <f>D74-C74</f>
    </oc>
    <nc r="E74"/>
  </rcc>
  <rcc rId="1236" sId="1">
    <oc r="F74">
      <f>D74/C74*100</f>
    </oc>
    <nc r="F74"/>
  </rcc>
  <rcc rId="1237" sId="1">
    <oc r="A75">
      <v>24000000</v>
    </oc>
    <nc r="A75"/>
  </rcc>
  <rcc rId="1238" sId="1">
    <oc r="B75" t="inlineStr">
      <is>
        <t>Інші неподаткові надходження</t>
      </is>
    </oc>
    <nc r="B75"/>
  </rcc>
  <rcc rId="1239" sId="1">
    <oc r="C75">
      <f>C76</f>
    </oc>
    <nc r="C75"/>
  </rcc>
  <rcc rId="1240" sId="1">
    <oc r="D75">
      <f>D76</f>
    </oc>
    <nc r="D75"/>
  </rcc>
  <rcc rId="1241" sId="1">
    <oc r="E75">
      <f>D75-C75</f>
    </oc>
    <nc r="E75"/>
  </rcc>
  <rcc rId="1242" sId="1">
    <oc r="F75">
      <f>D75/C75*100</f>
    </oc>
    <nc r="F75"/>
  </rcc>
  <rcc rId="1243" sId="1">
    <oc r="G75">
      <f>G76+G81+G82</f>
    </oc>
    <nc r="G75"/>
  </rcc>
  <rcc rId="1244" sId="1">
    <oc r="H75">
      <f>H76+H81+H82</f>
    </oc>
    <nc r="H75"/>
  </rcc>
  <rcc rId="1245" sId="1">
    <oc r="A76">
      <v>24060000</v>
    </oc>
    <nc r="A76"/>
  </rcc>
  <rcc rId="1246" sId="1">
    <oc r="B76" t="inlineStr">
      <is>
        <t>Інші надходження</t>
      </is>
    </oc>
    <nc r="B76"/>
  </rcc>
  <rcc rId="1247" sId="1">
    <oc r="C76">
      <f>SUM(C77:C80)</f>
    </oc>
    <nc r="C76"/>
  </rcc>
  <rcc rId="1248" sId="1">
    <oc r="D76">
      <f>SUM(D77:D80)</f>
    </oc>
    <nc r="D76"/>
  </rcc>
  <rcc rId="1249" sId="1">
    <oc r="E76">
      <f>D76-C76</f>
    </oc>
    <nc r="E76"/>
  </rcc>
  <rcc rId="1250" sId="1">
    <oc r="F76">
      <f>D76/C76*100</f>
    </oc>
    <nc r="F76"/>
  </rcc>
  <rcc rId="1251" sId="1">
    <oc r="G76">
      <f>SUM(G77:G78)</f>
    </oc>
    <nc r="G76"/>
  </rcc>
  <rcc rId="1252" sId="1">
    <oc r="H76">
      <f>SUM(H77:H78)</f>
    </oc>
    <nc r="H76"/>
  </rcc>
  <rcc rId="1253" sId="1">
    <oc r="A77">
      <v>24060300</v>
    </oc>
    <nc r="A77"/>
  </rcc>
  <rcc rId="1254" sId="1">
    <oc r="B77" t="inlineStr">
      <is>
        <t>Інші надходження</t>
      </is>
    </oc>
    <nc r="B77"/>
  </rcc>
  <rcc rId="1255" sId="1" numFmtId="4">
    <oc r="C77">
      <v>1403.8620000000001</v>
    </oc>
    <nc r="C77"/>
  </rcc>
  <rcc rId="1256" sId="1" numFmtId="4">
    <oc r="D77">
      <v>1654.809</v>
    </oc>
    <nc r="D77"/>
  </rcc>
  <rcc rId="1257" sId="1">
    <oc r="E77">
      <f>D77-C77</f>
    </oc>
    <nc r="E77"/>
  </rcc>
  <rcc rId="1258" sId="1">
    <oc r="F77">
      <f>D77/C77*100</f>
    </oc>
    <nc r="F77"/>
  </rcc>
  <rcc rId="1259" sId="1">
    <oc r="A78">
      <v>24062000</v>
    </oc>
    <nc r="A78"/>
  </rcc>
  <rcc rId="1260" sId="1">
    <oc r="B78" t="inlineStr">
      <is>
        <t>Кошти, отримані від переможця процедури закупівлі / спрощеної закупівлі під час укладення договору про закупівлю як забезпечення виконання такого договору, які не підлягають поверненню учаснику</t>
      </is>
    </oc>
    <nc r="B78"/>
  </rcc>
  <rcc rId="1261" sId="1" numFmtId="4">
    <oc r="C78">
      <v>11.8</v>
    </oc>
    <nc r="C78"/>
  </rcc>
  <rcc rId="1262" sId="1">
    <oc r="E78">
      <f>D78-C78</f>
    </oc>
    <nc r="E78"/>
  </rcc>
  <rcc rId="1263" sId="1">
    <oc r="F78">
      <f>D78/C78*100</f>
    </oc>
    <nc r="F78"/>
  </rcc>
  <rcc rId="1264" sId="1">
    <oc r="G78">
      <f>SUM(G79:G80)</f>
    </oc>
    <nc r="G78"/>
  </rcc>
  <rcc rId="1265" sId="1">
    <oc r="H78">
      <f>SUM(H79:H80)</f>
    </oc>
    <nc r="H78"/>
  </rcc>
  <rcc rId="1266" sId="1">
    <oc r="A79">
      <v>24062100</v>
    </oc>
    <nc r="A79"/>
  </rcc>
  <rcc rId="1267" sId="1">
    <oc r="B79" t="inlineStr">
      <is>
    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    </is>
    </oc>
    <nc r="B79"/>
  </rcc>
  <rcc rId="1268" sId="1" numFmtId="4">
    <oc r="G79">
      <v>21.861000000000001</v>
    </oc>
    <nc r="G79"/>
  </rcc>
  <rcc rId="1269" sId="1" numFmtId="4">
    <oc r="H79">
      <v>0.36399999999999999</v>
    </oc>
    <nc r="H79"/>
  </rcc>
  <rcc rId="1270" sId="1">
    <oc r="A80">
      <v>24062200</v>
    </oc>
    <nc r="A80"/>
  </rcc>
  <rcc rId="1271" sId="1">
    <oc r="B80" t="inlineStr">
      <is>
    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    </is>
    </oc>
    <nc r="B80"/>
  </rcc>
  <rcc rId="1272" sId="1" numFmtId="4">
    <oc r="C80">
      <v>882.99400000000003</v>
    </oc>
    <nc r="C80"/>
  </rcc>
  <rcc rId="1273" sId="1" numFmtId="4">
    <oc r="D80">
      <v>713.86400000000003</v>
    </oc>
    <nc r="D80"/>
  </rcc>
  <rcc rId="1274" sId="1">
    <oc r="E80">
      <f>D80-C80</f>
    </oc>
    <nc r="E80"/>
  </rcc>
  <rcc rId="1275" sId="1">
    <oc r="F80">
      <f>D80/C80*100</f>
    </oc>
    <nc r="F80"/>
  </rcc>
  <rcc rId="1276" sId="1">
    <oc r="A81">
      <v>24110900</v>
    </oc>
    <nc r="A81"/>
  </rcc>
  <rcc rId="1277" sId="1">
    <oc r="B81" t="inlineStr">
      <is>
    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    </is>
    </oc>
    <nc r="B81"/>
  </rcc>
  <rcc rId="1278" sId="1" numFmtId="4">
    <oc r="G81">
      <v>60.277999999999999</v>
    </oc>
    <nc r="G81"/>
  </rcc>
  <rcc rId="1279" sId="1" numFmtId="4">
    <oc r="H81">
      <v>82.677000000000007</v>
    </oc>
    <nc r="H81"/>
  </rcc>
  <rcc rId="1280" sId="1">
    <oc r="A82">
      <v>24170000</v>
    </oc>
    <nc r="A82"/>
  </rcc>
  <rcc rId="1281" sId="1">
    <oc r="B82" t="inlineStr">
      <is>
        <t xml:space="preserve">Надходження коштів пайової участі у розвитку інфраструктури населеного пункту </t>
      </is>
    </oc>
    <nc r="B82"/>
  </rcc>
  <rcc rId="1282" sId="1" numFmtId="4">
    <oc r="G82">
      <v>1451.8879999999999</v>
    </oc>
    <nc r="G82"/>
  </rcc>
  <rcc rId="1283" sId="1" numFmtId="4">
    <oc r="H82">
      <v>140.19999999999999</v>
    </oc>
    <nc r="H82"/>
  </rcc>
  <rcc rId="1284" sId="1">
    <oc r="A83">
      <v>25000000</v>
    </oc>
    <nc r="A83"/>
  </rcc>
  <rcc rId="1285" sId="1">
    <oc r="B83" t="inlineStr">
      <is>
        <t>Власні надходження бюджетних установ</t>
      </is>
    </oc>
    <nc r="B83"/>
  </rcc>
  <rcc rId="1286" sId="1" numFmtId="4">
    <oc r="G83">
      <v>15336.689</v>
    </oc>
    <nc r="G83"/>
  </rcc>
  <rcc rId="1287" sId="1" numFmtId="4">
    <oc r="H83">
      <v>24813.811000000002</v>
    </oc>
    <nc r="H83"/>
  </rcc>
  <rcc rId="1288" sId="1">
    <oc r="A84">
      <v>30000000</v>
    </oc>
    <nc r="A84"/>
  </rcc>
  <rcc rId="1289" sId="1">
    <oc r="B84" t="inlineStr">
      <is>
        <t>Доходи від операцій з капіталом</t>
      </is>
    </oc>
    <nc r="B84"/>
  </rcc>
  <rcc rId="1290" sId="1">
    <oc r="C84">
      <f>C85</f>
    </oc>
    <nc r="C84"/>
  </rcc>
  <rcc rId="1291" sId="1">
    <oc r="D84">
      <f>D85</f>
    </oc>
    <nc r="D84"/>
  </rcc>
  <rcc rId="1292" sId="1">
    <oc r="E84">
      <f>E85</f>
    </oc>
    <nc r="E84"/>
  </rcc>
  <rcc rId="1293" sId="1">
    <oc r="F84">
      <f>F85</f>
    </oc>
    <nc r="F84"/>
  </rcc>
  <rcc rId="1294" sId="1">
    <oc r="H84">
      <f>H85+H89</f>
    </oc>
    <nc r="H84"/>
  </rcc>
  <rcc rId="1295" sId="1">
    <oc r="A85">
      <v>31000000</v>
    </oc>
    <nc r="A85"/>
  </rcc>
  <rcc rId="1296" sId="1">
    <oc r="B85" t="inlineStr">
      <is>
        <t>Надходження від продажу основного капіталу</t>
      </is>
    </oc>
    <nc r="B85"/>
  </rcc>
  <rcc rId="1297" sId="1">
    <oc r="C85">
      <f>SUM(C86:C87)</f>
    </oc>
    <nc r="C85"/>
  </rcc>
  <rcc rId="1298" sId="1">
    <oc r="D85">
      <f>SUM(D86:D87)</f>
    </oc>
    <nc r="D85"/>
  </rcc>
  <rcc rId="1299" sId="1">
    <oc r="E85">
      <f>D85-C85</f>
    </oc>
    <nc r="E85"/>
  </rcc>
  <rcc rId="1300" sId="1">
    <oc r="F85">
      <f>D85/C85*100</f>
    </oc>
    <nc r="F85"/>
  </rcc>
  <rcc rId="1301" sId="1">
    <oc r="H85">
      <f>H86+H88</f>
    </oc>
    <nc r="H85"/>
  </rcc>
  <rcc rId="1302" sId="1">
    <oc r="A86">
      <v>31010200</v>
    </oc>
    <nc r="A86"/>
  </rcc>
  <rcc rId="1303" sId="1">
    <oc r="B86" t="inlineStr">
      <is>
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</is>
    </oc>
    <nc r="B86"/>
  </rcc>
  <rcc rId="1304" sId="1" numFmtId="4">
    <oc r="C86">
      <v>0.93</v>
    </oc>
    <nc r="C86"/>
  </rcc>
  <rcc rId="1305" sId="1" numFmtId="4">
    <oc r="D86">
      <v>0.32500000000000001</v>
    </oc>
    <nc r="D86"/>
  </rcc>
  <rcc rId="1306" sId="1">
    <oc r="E86">
      <f>D86-C86</f>
    </oc>
    <nc r="E86"/>
  </rcc>
  <rcc rId="1307" sId="1">
    <oc r="F86">
      <f>D86/C86*100</f>
    </oc>
    <nc r="F86"/>
  </rcc>
  <rcc rId="1308" sId="1">
    <oc r="A87">
      <v>31020000</v>
    </oc>
    <nc r="A87"/>
  </rcc>
  <rcc rId="1309" sId="1">
    <oc r="B87" t="inlineStr">
      <is>
        <t>Надходження коштів від Державного фонду дорогоцінних металів і дорогоцінного каміння</t>
      </is>
    </oc>
    <nc r="B87"/>
  </rcc>
  <rcc rId="1310" sId="1" numFmtId="4">
    <oc r="C87">
      <v>7.1999999999999995E-2</v>
    </oc>
    <nc r="C87"/>
  </rcc>
  <rcc rId="1311" sId="1" numFmtId="4">
    <oc r="D87">
      <v>0.93500000000000005</v>
    </oc>
    <nc r="D87"/>
  </rcc>
  <rcc rId="1312" sId="1">
    <oc r="E87">
      <f>D87-C87</f>
    </oc>
    <nc r="E87"/>
  </rcc>
  <rcc rId="1313" sId="1">
    <oc r="A88">
      <v>31030000</v>
    </oc>
    <nc r="A88"/>
  </rcc>
  <rcc rId="1314" sId="1">
    <oc r="B88" t="inlineStr">
      <is>
        <t>Кошти від відчуження майна, що належить Автономній Республіці Крим та майна, що перебуває в комунальній власності</t>
      </is>
    </oc>
    <nc r="B88"/>
  </rcc>
  <rcc rId="1315" sId="1" numFmtId="4">
    <oc r="H88">
      <v>0.33700000000000002</v>
    </oc>
    <nc r="H88"/>
  </rcc>
  <rcc rId="1316" sId="1">
    <oc r="A89">
      <v>33010000</v>
    </oc>
    <nc r="A89"/>
  </rcc>
  <rcc rId="1317" sId="1">
    <oc r="B89" t="inlineStr">
      <is>
        <t>Кошти від продажу землі</t>
      </is>
    </oc>
    <nc r="B89"/>
  </rcc>
  <rcc rId="1318" sId="1" numFmtId="4">
    <oc r="H89">
      <v>280.053</v>
    </oc>
    <nc r="H89"/>
  </rcc>
  <rcc rId="1319" sId="1">
    <oc r="A90">
      <v>50000000</v>
    </oc>
    <nc r="A90"/>
  </rcc>
  <rcc rId="1320" sId="1">
    <oc r="B90" t="inlineStr">
      <is>
        <t>Цільові фонди </t>
      </is>
    </oc>
    <nc r="B90"/>
  </rcc>
  <rcc rId="1321" sId="1">
    <oc r="H90">
      <f>H91</f>
    </oc>
    <nc r="H90"/>
  </rcc>
  <rcc rId="1322" sId="1">
    <oc r="A91">
      <v>50110000</v>
    </oc>
    <nc r="A91"/>
  </rcc>
  <rcc rId="1323" sId="1">
    <oc r="B91" t="inlineStr">
      <is>
    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    </is>
    </oc>
    <nc r="B91"/>
  </rcc>
  <rcc rId="1324" sId="1" numFmtId="4">
    <oc r="H91">
      <v>82.424000000000007</v>
    </oc>
    <nc r="H91"/>
  </rcc>
  <rcc rId="1325" sId="1">
    <oc r="B92" t="inlineStr">
      <is>
        <t>РАЗОМ ДОХОДІВ</t>
      </is>
    </oc>
    <nc r="B92"/>
  </rcc>
  <rcc rId="1326" sId="1">
    <oc r="C92">
      <f>C17+C55+C84</f>
    </oc>
    <nc r="C92"/>
  </rcc>
  <rcc rId="1327" sId="1">
    <oc r="D92">
      <f>D17+D55+D84</f>
    </oc>
    <nc r="D92"/>
  </rcc>
  <rcc rId="1328" sId="1">
    <oc r="E92">
      <f>D92-C92</f>
    </oc>
    <nc r="E92"/>
  </rcc>
  <rcc rId="1329" sId="1">
    <oc r="F92">
      <f>D92/C92*100</f>
    </oc>
    <nc r="F92"/>
  </rcc>
  <rcc rId="1330" sId="1">
    <oc r="G92">
      <f>G17+G55+G84+G90</f>
    </oc>
    <nc r="G92"/>
  </rcc>
  <rcc rId="1331" sId="1">
    <oc r="H92">
      <f>H17+H55+H84+H90</f>
    </oc>
    <nc r="H92"/>
  </rcc>
  <rcc rId="1332" sId="1">
    <oc r="A93">
      <v>40000000</v>
    </oc>
    <nc r="A93"/>
  </rcc>
  <rcc rId="1333" sId="1">
    <oc r="B93" t="inlineStr">
      <is>
        <t xml:space="preserve">Офіційні трансферти </t>
      </is>
    </oc>
    <nc r="B93"/>
  </rcc>
  <rcc rId="1334" sId="1">
    <oc r="C93">
      <f>C94+C97</f>
    </oc>
    <nc r="C93"/>
  </rcc>
  <rcc rId="1335" sId="1">
    <oc r="D93">
      <f>D94+D97</f>
    </oc>
    <nc r="D93"/>
  </rcc>
  <rcc rId="1336" sId="1">
    <oc r="E93">
      <f>D93-C93</f>
    </oc>
    <nc r="E93"/>
  </rcc>
  <rcc rId="1337" sId="1">
    <oc r="F93">
      <f>D93/C93*100</f>
    </oc>
    <nc r="F93"/>
  </rcc>
  <rcc rId="1338" sId="1">
    <oc r="A94">
      <v>41030000</v>
    </oc>
    <nc r="A94"/>
  </rcc>
  <rcc rId="1339" sId="1">
    <oc r="B94" t="inlineStr">
      <is>
        <t>Субвенції з державного бюджету місцевим бюджетам</t>
      </is>
    </oc>
    <nc r="B94"/>
  </rcc>
  <rcc rId="1340" sId="1">
    <oc r="C94">
      <f>SUM(C95:C96)</f>
    </oc>
    <nc r="C94"/>
  </rcc>
  <rcc rId="1341" sId="1">
    <oc r="D94">
      <f>SUM(D95:D96)</f>
    </oc>
    <nc r="D94"/>
  </rcc>
  <rcc rId="1342" sId="1">
    <oc r="E94">
      <f>D94-C94</f>
    </oc>
    <nc r="E94"/>
  </rcc>
  <rcc rId="1343" sId="1">
    <oc r="F94">
      <f>D94/C94*100</f>
    </oc>
    <nc r="F94"/>
  </rcc>
  <rcc rId="1344" sId="1">
    <oc r="A95">
      <v>41033900</v>
    </oc>
    <nc r="A95"/>
  </rcc>
  <rcc rId="1345" sId="1">
    <oc r="B95" t="inlineStr">
      <is>
        <t>Освітня субвенція з державного бюджету місцевим бюджетам </t>
      </is>
    </oc>
    <nc r="B95"/>
  </rcc>
  <rcc rId="1346" sId="1" numFmtId="4">
    <oc r="C95">
      <v>126069.6</v>
    </oc>
    <nc r="C95"/>
  </rcc>
  <rcc rId="1347" sId="1" numFmtId="4">
    <oc r="D95">
      <v>164420.20000000001</v>
    </oc>
    <nc r="D95"/>
  </rcc>
  <rcc rId="1348" sId="1">
    <oc r="E95">
      <f>D95-C95</f>
    </oc>
    <nc r="E95"/>
  </rcc>
  <rcc rId="1349" sId="1">
    <oc r="F95">
      <f>D95/C95*100</f>
    </oc>
    <nc r="F95"/>
  </rcc>
  <rcc rId="1350" sId="1">
    <oc r="A96">
      <v>41034200</v>
    </oc>
    <nc r="A96"/>
  </rcc>
  <rcc rId="1351" sId="1">
    <oc r="B96" t="inlineStr">
      <is>
        <t>Медична субвенція з державного бюджету місцевим бюджетам</t>
      </is>
    </oc>
    <nc r="B96"/>
  </rcc>
  <rcc rId="1352" sId="1" numFmtId="4">
    <oc r="C96">
      <v>96820.4</v>
    </oc>
    <nc r="C96"/>
  </rcc>
  <rcc rId="1353" sId="1">
    <oc r="E96">
      <f>D96-C96</f>
    </oc>
    <nc r="E96"/>
  </rcc>
  <rcc rId="1354" sId="1">
    <oc r="F96">
      <f>D96/C96*100</f>
    </oc>
    <nc r="F96"/>
  </rcc>
  <rcc rId="1355" sId="1">
    <oc r="A97">
      <v>41050000</v>
    </oc>
    <nc r="A97"/>
  </rcc>
  <rcc rId="1356" sId="1">
    <oc r="B97" t="inlineStr">
      <is>
        <t>Субвенції з місцевих бюджетів іншим місцевим бюджетам</t>
      </is>
    </oc>
    <nc r="B97"/>
  </rcc>
  <rcc rId="1357" sId="1">
    <oc r="C97">
      <f>SUM(C98:C103)</f>
    </oc>
    <nc r="C97"/>
  </rcc>
  <rcc rId="1358" sId="1">
    <oc r="D97">
      <f>SUM(D98:D103)</f>
    </oc>
    <nc r="D97"/>
  </rcc>
  <rcc rId="1359" sId="1">
    <oc r="E97">
      <f>D97-C97</f>
    </oc>
    <nc r="E97"/>
  </rcc>
  <rcc rId="1360" sId="1">
    <oc r="F97">
      <f>D97/C97*100</f>
    </oc>
    <nc r="F97"/>
  </rcc>
  <rcc rId="1361" sId="1">
    <oc r="A98">
      <v>41051000</v>
    </oc>
    <nc r="A98"/>
  </rcc>
  <rcc rId="1362" sId="1">
    <oc r="B98" t="inlineStr">
      <is>
        <t>Субвенція з місцевого бюджету на здійснення переданих видатків у сфері освіти  за рахунок коштів освітньої субвенції</t>
      </is>
    </oc>
    <nc r="B98"/>
  </rcc>
  <rcc rId="1363" sId="1" numFmtId="4">
    <oc r="C98">
      <v>1088.8219999999999</v>
    </oc>
    <nc r="C98"/>
  </rcc>
  <rcc rId="1364" sId="1" numFmtId="4">
    <oc r="D98">
      <v>1499.03</v>
    </oc>
    <nc r="D98"/>
  </rcc>
  <rcc rId="1365" sId="1">
    <oc r="E98">
      <f>D98-C98</f>
    </oc>
    <nc r="E98"/>
  </rcc>
  <rcc rId="1366" sId="1">
    <oc r="F98">
      <f>D98/C98*100</f>
    </oc>
    <nc r="F98"/>
  </rcc>
  <rcc rId="1367" sId="1">
    <oc r="A99" t="inlineStr">
      <is>
        <t>41051200</t>
      </is>
    </oc>
    <nc r="A99"/>
  </rcc>
  <rcc rId="1368" sId="1">
    <oc r="B99" t="inlineStr">
      <is>
    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  </is>
    </oc>
    <nc r="B99"/>
  </rcc>
  <rcc rId="1369" sId="1" numFmtId="4">
    <oc r="C99">
      <v>981.31799999999998</v>
    </oc>
    <nc r="C99"/>
  </rcc>
  <rcc rId="1370" sId="1" numFmtId="4">
    <oc r="D99">
      <v>807.20399999999995</v>
    </oc>
    <nc r="D99"/>
  </rcc>
  <rcc rId="1371" sId="1">
    <oc r="E99">
      <f>D99-C99</f>
    </oc>
    <nc r="E99"/>
  </rcc>
  <rcc rId="1372" sId="1">
    <oc r="F99">
      <f>D99/C99*100</f>
    </oc>
    <nc r="F99"/>
  </rcc>
  <rcc rId="1373" sId="1">
    <oc r="A100" t="inlineStr">
      <is>
        <t>41051500</t>
      </is>
    </oc>
    <nc r="A100"/>
  </rcc>
  <rcc rId="1374" sId="1">
    <oc r="B100" t="inlineStr">
      <is>
        <t>Субвенція з місцевого бюджету на здійснення переданих видатків у сфері охорони здоров’я за рахунок коштів медичної субвенції</t>
      </is>
    </oc>
    <nc r="B100"/>
  </rcc>
  <rcc rId="1375" sId="1" numFmtId="4">
    <oc r="C100">
      <v>11437.743</v>
    </oc>
    <nc r="C100"/>
  </rcc>
  <rcc rId="1376" sId="1">
    <oc r="E100">
      <f>D100-C100</f>
    </oc>
    <nc r="E100"/>
  </rcc>
  <rcc rId="1377" sId="1">
    <oc r="F100">
      <f>D100/C100*100</f>
    </oc>
    <nc r="F100"/>
  </rcc>
  <rcc rId="1378" sId="1">
    <oc r="A101" t="inlineStr">
      <is>
        <t>41051600</t>
      </is>
    </oc>
    <nc r="A101"/>
  </rcc>
  <rcc rId="1379" sId="1">
    <oc r="B101" t="inlineStr">
      <is>
        <t>Субвенція з місцевого бюджету за рахунок залишку коштів медичної субвенції, що утворився на початок бюджетного періоду</t>
      </is>
    </oc>
    <nc r="B101"/>
  </rcc>
  <rcc rId="1380" sId="1" numFmtId="4">
    <oc r="C101">
      <v>141.30000000000001</v>
    </oc>
    <nc r="C101"/>
  </rcc>
  <rcc rId="1381" sId="1">
    <oc r="E101">
      <f>D101-C101</f>
    </oc>
    <nc r="E101"/>
  </rcc>
  <rcc rId="1382" sId="1">
    <oc r="F101">
      <f>D101/C101*100</f>
    </oc>
    <nc r="F101"/>
  </rcc>
  <rcc rId="1383" sId="1">
    <oc r="A102" t="inlineStr">
      <is>
        <t>41053900</t>
      </is>
    </oc>
    <nc r="A102"/>
  </rcc>
  <rcc rId="1384" sId="1">
    <oc r="B102" t="inlineStr">
      <is>
        <t>Інші субвенції з місцевого бюджету</t>
      </is>
    </oc>
    <nc r="B102"/>
  </rcc>
  <rcc rId="1385" sId="1" numFmtId="4">
    <oc r="C102">
      <v>2376.2150000000001</v>
    </oc>
    <nc r="C102"/>
  </rcc>
  <rcc rId="1386" sId="1" numFmtId="4">
    <oc r="D102">
      <v>2855.8180000000002</v>
    </oc>
    <nc r="D102"/>
  </rcc>
  <rcc rId="1387" sId="1">
    <oc r="E102">
      <f>D102-C102</f>
    </oc>
    <nc r="E102"/>
  </rcc>
  <rcc rId="1388" sId="1">
    <oc r="F102">
      <f>D102/C102*100</f>
    </oc>
    <nc r="F102"/>
  </rcc>
  <rcc rId="1389" sId="1">
    <oc r="A103" t="inlineStr">
      <is>
        <t>41055000</t>
      </is>
    </oc>
    <nc r="A103"/>
  </rcc>
  <rcc rId="1390" sId="1">
    <oc r="B103" t="inlineStr">
      <is>
    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    </is>
    </oc>
    <nc r="B103"/>
  </rcc>
  <rcc rId="1391" sId="1" numFmtId="4">
    <oc r="D103">
      <v>5136.6000000000004</v>
    </oc>
    <nc r="D103"/>
  </rcc>
  <rcc rId="1392" sId="1">
    <oc r="E103">
      <f>D103-C103</f>
    </oc>
    <nc r="E103"/>
  </rcc>
  <rcc rId="1393" sId="1">
    <oc r="B104" t="inlineStr">
      <is>
        <t>ВСЬОГО ДОХОДІВ</t>
      </is>
    </oc>
    <nc r="B104"/>
  </rcc>
  <rcc rId="1394" sId="1">
    <oc r="C104">
      <f>C17+C55+C84+C93</f>
    </oc>
    <nc r="C104"/>
  </rcc>
  <rcc rId="1395" sId="1">
    <oc r="D104">
      <f>D17+D55+D84+D93</f>
    </oc>
    <nc r="D104"/>
  </rcc>
  <rcc rId="1396" sId="1">
    <oc r="E104">
      <f>D104-C104</f>
    </oc>
    <nc r="E104"/>
  </rcc>
  <rcc rId="1397" sId="1">
    <oc r="F104">
      <f>D104/C104*100</f>
    </oc>
    <nc r="F104"/>
  </rcc>
  <rcc rId="1398" sId="1">
    <oc r="G104">
      <f>G92</f>
    </oc>
    <nc r="G104"/>
  </rcc>
  <rcc rId="1399" sId="1">
    <oc r="H104">
      <f>H92</f>
    </oc>
    <nc r="H104"/>
  </rcc>
  <rcv guid="{221AFC77-C97B-4D44-8163-7AA758A08BF9}" action="delete"/>
  <rdn rId="0" localSheetId="1" customView="1" name="Z_221AFC77_C97B_4D44_8163_7AA758A08BF9_.wvu.PrintArea" hidden="1" oldHidden="1">
    <formula>общее!$A$1:$J$286</formula>
    <oldFormula>общее!$A$1:$J$286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общее!$A$6:$L$353</formula>
    <oldFormula>общее!$A$6:$L$353</oldFormula>
  </rdn>
  <rcv guid="{221AFC77-C97B-4D44-8163-7AA758A08BF9}" action="add"/>
</revisions>
</file>

<file path=xl/revisions/revisionLog12521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221.xml><?xml version="1.0" encoding="utf-8"?>
<revisions xmlns="http://schemas.openxmlformats.org/spreadsheetml/2006/main" xmlns:r="http://schemas.openxmlformats.org/officeDocument/2006/relationships">
  <rcc rId="2467" sId="1" odxf="1" dxf="1">
    <oc r="F72">
      <f>SUM(D72/C72*100)</f>
    </oc>
    <nc r="F72" t="inlineStr">
      <is>
        <t>в 2,8 р.б</t>
      </is>
    </nc>
    <odxf>
      <font>
        <sz val="14"/>
        <color rgb="FFFF0000"/>
        <name val="Times New Roman"/>
        <scheme val="none"/>
      </font>
    </odxf>
    <ndxf>
      <font>
        <sz val="14"/>
        <color rgb="FFFF0000"/>
        <name val="Times New Roman"/>
        <scheme val="none"/>
      </font>
    </ndxf>
  </rcc>
  <rfmt sheetId="1" sqref="G7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3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53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fmt sheetId="1" sqref="H259" start="0" length="2147483647">
    <dxf>
      <font>
        <b/>
      </font>
    </dxf>
  </rfmt>
  <rcc rId="765" sId="1" odxf="1" dxf="1">
    <nc r="I259">
      <f>SUM(H259-G259)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J259" start="0" length="0">
    <dxf>
      <fill>
        <patternFill patternType="none">
          <bgColor indexed="65"/>
        </patternFill>
      </fill>
    </dxf>
  </rfmt>
  <rcc rId="766" sId="1" odxf="1" dxf="1">
    <nc r="I260">
      <f>SUM(H260-G260)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J260" start="0" length="0">
    <dxf>
      <fill>
        <patternFill patternType="none">
          <bgColor indexed="65"/>
        </patternFill>
      </fill>
    </dxf>
  </rfmt>
  <rcc rId="767" sId="1" odxf="1" dxf="1">
    <nc r="I261">
      <f>SUM(H261-G261)</f>
    </nc>
    <odxf>
      <font>
        <b/>
        <sz val="14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J261" start="0" length="0">
    <dxf>
      <fill>
        <patternFill patternType="none">
          <bgColor indexed="65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fmt sheetId="1" sqref="C124">
    <dxf>
      <fill>
        <patternFill>
          <bgColor theme="0"/>
        </patternFill>
      </fill>
    </dxf>
  </rfmt>
  <rfmt sheetId="1" sqref="C120:C122">
    <dxf>
      <fill>
        <patternFill>
          <bgColor theme="0"/>
        </patternFill>
      </fill>
    </dxf>
  </rfmt>
  <rfmt sheetId="1" sqref="C120:C122" start="0" length="2147483647">
    <dxf>
      <font>
        <color auto="1"/>
      </font>
    </dxf>
  </rfmt>
  <rfmt sheetId="1" sqref="C124" start="0" length="2147483647">
    <dxf>
      <font>
        <color auto="1"/>
      </font>
    </dxf>
  </rfmt>
  <rcc rId="478" sId="1" numFmtId="4">
    <oc r="C113">
      <v>36517.5</v>
    </oc>
    <nc r="C113">
      <f>C114+C115</f>
    </nc>
  </rcc>
</revisions>
</file>

<file path=xl/revisions/revisionLog126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7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121.xml><?xml version="1.0" encoding="utf-8"?>
<revisions xmlns="http://schemas.openxmlformats.org/spreadsheetml/2006/main" xmlns:r="http://schemas.openxmlformats.org/officeDocument/2006/relationships">
  <rcc rId="2491" sId="1">
    <oc r="J70">
      <f>SUM(H70/G70*100)</f>
    </oc>
    <nc r="J70" t="inlineStr">
      <is>
        <t>в 3,8 р.б.</t>
      </is>
    </nc>
  </rcc>
  <rcc rId="2492" sId="1">
    <oc r="J71">
      <f>SUM(H71/G71*100)</f>
    </oc>
    <nc r="J71" t="inlineStr">
      <is>
        <t>в 3,8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1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c rId="771" sId="1">
    <oc r="H247">
      <f>SUM(H248)+H252+H256</f>
    </oc>
    <nc r="H247">
      <f>SUM(H248)+H252+H256+H259</f>
    </nc>
  </rcc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c rId="592" sId="1" numFmtId="4">
    <oc r="G267">
      <v>6375.308</v>
    </oc>
    <nc r="G267"/>
  </rcc>
  <rcc rId="593" sId="1" numFmtId="4">
    <oc r="G268">
      <v>-821.63300000000004</v>
    </oc>
    <nc r="G268">
      <v>-2384.7710000000002</v>
    </nc>
  </rcc>
  <rcc rId="594" sId="1">
    <oc r="I276">
      <f>SUM(H276-G276)</f>
    </oc>
    <nc r="I276"/>
  </rcc>
  <rcc rId="595" sId="1">
    <oc r="J276">
      <f>SUM(H276/G276*100)</f>
    </oc>
    <nc r="J276"/>
  </rcc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73.xml><?xml version="1.0" encoding="utf-8"?>
<revisions xmlns="http://schemas.openxmlformats.org/spreadsheetml/2006/main" xmlns:r="http://schemas.openxmlformats.org/officeDocument/2006/relationships">
  <rfmt sheetId="1" sqref="G8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31.xml><?xml version="1.0" encoding="utf-8"?>
<revisions xmlns="http://schemas.openxmlformats.org/spreadsheetml/2006/main" xmlns:r="http://schemas.openxmlformats.org/officeDocument/2006/relationships">
  <rfmt sheetId="1" sqref="A7:J7">
    <dxf>
      <fill>
        <patternFill patternType="none">
          <bgColor auto="1"/>
        </patternFill>
      </fill>
    </dxf>
  </rfmt>
  <rfmt sheetId="1" sqref="G8:H8">
    <dxf>
      <fill>
        <patternFill patternType="none">
          <bgColor auto="1"/>
        </patternFill>
      </fill>
    </dxf>
  </rfmt>
  <rfmt sheetId="1" sqref="G8:H8" start="0" length="2147483647">
    <dxf>
      <font>
        <color auto="1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3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3111.xml><?xml version="1.0" encoding="utf-8"?>
<revisions xmlns="http://schemas.openxmlformats.org/spreadsheetml/2006/main" xmlns:r="http://schemas.openxmlformats.org/officeDocument/2006/relationships">
  <rcc rId="2421" sId="1" odxf="1" dxf="1" numFmtId="4">
    <oc r="J84">
      <v>153.80000000000001</v>
    </oc>
    <nc r="J84">
      <f>SUM(H84/G84*100)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fmt sheetId="1" sqref="J84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31111.xml><?xml version="1.0" encoding="utf-8"?>
<revisions xmlns="http://schemas.openxmlformats.org/spreadsheetml/2006/main" xmlns:r="http://schemas.openxmlformats.org/officeDocument/2006/relationships">
  <rcc rId="2358" sId="1" numFmtId="4">
    <oc r="H8">
      <v>623.76199999999994</v>
    </oc>
    <nc r="H8">
      <v>623.76099999999997</v>
    </nc>
  </rcc>
  <rfmt sheetId="1" sqref="H8">
    <dxf>
      <fill>
        <patternFill patternType="solid">
          <bgColor rgb="FF92D05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731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fmt sheetId="1" sqref="A96:J101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588" sId="1" numFmtId="4">
    <nc r="C267">
      <v>6375.308</v>
    </nc>
  </rcc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9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921.xml><?xml version="1.0" encoding="utf-8"?>
<revisions xmlns="http://schemas.openxmlformats.org/spreadsheetml/2006/main" xmlns:r="http://schemas.openxmlformats.org/officeDocument/2006/relationships">
  <rfmt sheetId="1" sqref="I92:I9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9211.xml><?xml version="1.0" encoding="utf-8"?>
<revisions xmlns="http://schemas.openxmlformats.org/spreadsheetml/2006/main" xmlns:r="http://schemas.openxmlformats.org/officeDocument/2006/relationships">
  <rfmt sheetId="1" sqref="J8:J100">
    <dxf>
      <fill>
        <patternFill patternType="none">
          <bgColor auto="1"/>
        </patternFill>
      </fill>
    </dxf>
  </rfmt>
  <rfmt sheetId="1" sqref="G10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292111.xml><?xml version="1.0" encoding="utf-8"?>
<revisions xmlns="http://schemas.openxmlformats.org/spreadsheetml/2006/main" xmlns:r="http://schemas.openxmlformats.org/officeDocument/2006/relationships">
  <rfmt sheetId="1" sqref="A251:J25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292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fmt sheetId="1" sqref="G127">
    <dxf>
      <numFmt numFmtId="171" formatCode="#,##0.0000"/>
    </dxf>
  </rfmt>
  <rfmt sheetId="1" sqref="G127">
    <dxf>
      <numFmt numFmtId="167" formatCode="#,##0.000"/>
    </dxf>
  </rfmt>
  <rfmt sheetId="1" sqref="G12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общее!$A$6:$L$341</formula>
    <oldFormula>общее!$A$6:$L$341</oldFormula>
  </rdn>
  <rcv guid="{BC4BF63E-98F8-4CE0-B0DE-A2A71C291EFE}" action="add"/>
</revisions>
</file>

<file path=xl/revisions/revisionLog130111.xml><?xml version="1.0" encoding="utf-8"?>
<revisions xmlns="http://schemas.openxmlformats.org/spreadsheetml/2006/main" xmlns:r="http://schemas.openxmlformats.org/officeDocument/2006/relationships">
  <rrc rId="624" sId="1" ref="A251:XFD251" action="insertRow"/>
  <rfmt sheetId="1" sqref="C254">
    <dxf>
      <numFmt numFmtId="167" formatCode="#,##0.000"/>
    </dxf>
  </rfmt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0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01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01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012111.xml><?xml version="1.0" encoding="utf-8"?>
<revisions xmlns="http://schemas.openxmlformats.org/spreadsheetml/2006/main" xmlns:r="http://schemas.openxmlformats.org/officeDocument/2006/relationships">
  <rcc rId="665" sId="1" numFmtId="4">
    <oc r="G224">
      <v>200.172</v>
    </oc>
    <nc r="G224">
      <v>200.173</v>
    </nc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02.xml><?xml version="1.0" encoding="utf-8"?>
<revisions xmlns="http://schemas.openxmlformats.org/spreadsheetml/2006/main" xmlns:r="http://schemas.openxmlformats.org/officeDocument/2006/relationships">
  <rcc rId="794" sId="1">
    <oc r="J98">
      <f>SUM(H98/G98*100)</f>
    </oc>
    <nc r="J98" t="inlineStr">
      <is>
        <t>в 1,8 р.б.</t>
      </is>
    </nc>
  </rcc>
  <rcc rId="795" sId="1">
    <oc r="F102" t="inlineStr">
      <is>
        <t>в 1,2 р.б.</t>
      </is>
    </oc>
    <nc r="F102">
      <f>SUM(D102/C102*100)</f>
    </nc>
  </rcc>
  <rcc rId="796" sId="1">
    <oc r="F105" t="inlineStr">
      <is>
        <t>в 1,3 р.б.</t>
      </is>
    </oc>
    <nc r="F105">
      <f>SUM(D105/C105*100)</f>
    </nc>
  </rcc>
  <rcc rId="797" sId="1">
    <oc r="F107" t="inlineStr">
      <is>
        <t>в 1,3 р.б.</t>
      </is>
    </oc>
    <nc r="F107">
      <f>SUM(D107/C107*100)</f>
    </nc>
  </rcc>
  <rcc rId="798" sId="1">
    <oc r="F108" t="inlineStr">
      <is>
        <t>в 1,3 р.б.</t>
      </is>
    </oc>
    <nc r="F108">
      <f>SUM(D108/C108*100)</f>
    </nc>
  </rcc>
  <rcc rId="799" sId="1">
    <oc r="F110" t="inlineStr">
      <is>
        <t>в 1,3 р.б.</t>
      </is>
    </oc>
    <nc r="F110">
      <f>SUM(D110/C110*100)</f>
    </nc>
  </rcc>
  <rcc rId="800" sId="1">
    <oc r="J105">
      <f>SUM(H105/G105*100)</f>
    </oc>
    <nc r="J105">
      <f>SUM(H105/G105*100)</f>
    </nc>
  </rcc>
  <rcc rId="801" sId="1">
    <oc r="J102" t="inlineStr">
      <is>
        <t>в 1,3 р.б.</t>
      </is>
    </oc>
    <nc r="J102">
      <f>SUM(H102/G102*100)</f>
    </nc>
  </rcc>
  <rcc rId="802" sId="1">
    <oc r="F116" t="inlineStr">
      <is>
        <t>в 1,3 р.б.</t>
      </is>
    </oc>
    <nc r="F116">
      <f>SUM(D116/C116*100)</f>
    </nc>
  </rcc>
  <rcc rId="803" sId="1">
    <oc r="F117" t="inlineStr">
      <is>
        <t>в 1,4 р.б.</t>
      </is>
    </oc>
    <nc r="F117">
      <f>SUM(D117/C117*100)</f>
    </nc>
  </rcc>
  <rcc rId="804" sId="1">
    <oc r="F118" t="inlineStr">
      <is>
        <t>в 1,4 р.б.</t>
      </is>
    </oc>
    <nc r="F118">
      <f>SUM(D118/C118*100)</f>
    </nc>
  </rcc>
  <rcc rId="805" sId="1">
    <oc r="F120" t="inlineStr">
      <is>
        <t>в 1,3 р.б.</t>
      </is>
    </oc>
    <nc r="F120">
      <f>SUM(D120/C120*100)</f>
    </nc>
  </rcc>
  <rcc rId="806" sId="1">
    <oc r="F121" t="inlineStr">
      <is>
        <t>в 1,5 р.б.</t>
      </is>
    </oc>
    <nc r="F121">
      <f>SUM(D121/C121*100)</f>
    </nc>
  </rcc>
  <rcc rId="807" sId="1">
    <oc r="F122" t="inlineStr">
      <is>
        <t>в 1,3 р.б.</t>
      </is>
    </oc>
    <nc r="F122">
      <f>SUM(D122/C122*100)</f>
    </nc>
  </rcc>
  <rcc rId="808" sId="1">
    <oc r="F123">
      <f>SUM(D123/C123*100)</f>
    </oc>
    <nc r="F123">
      <f>SUM(D123/C123*100)</f>
    </nc>
  </rcc>
  <rcc rId="809" sId="1">
    <nc r="E125">
      <f>SUM(D125-C125)</f>
    </nc>
  </rcc>
  <rcc rId="810" sId="1">
    <oc r="J116" t="inlineStr">
      <is>
        <t>в 2,9 р.б.</t>
      </is>
    </oc>
    <nc r="J116">
      <f>SUM(H116/G116*100)</f>
    </nc>
  </rcc>
  <rcc rId="811" sId="1">
    <nc r="I120">
      <f>SUM(H120-G120)</f>
    </nc>
  </rcc>
  <rcc rId="812" sId="1">
    <nc r="J120">
      <f>SUM(H120/G120*100)</f>
    </nc>
  </rcc>
  <rcc rId="813" sId="1">
    <nc r="I121">
      <f>SUM(H121-G121)</f>
    </nc>
  </rcc>
  <rcc rId="814" sId="1">
    <nc r="J121">
      <f>SUM(H121/G121*100)</f>
    </nc>
  </rcc>
  <rcc rId="815" sId="1">
    <oc r="J104" t="inlineStr">
      <is>
        <t>в 1,4 р.б.</t>
      </is>
    </oc>
    <nc r="J104" t="inlineStr">
      <is>
        <t>в 1,6 р.б</t>
      </is>
    </nc>
  </rcc>
  <rcc rId="816" sId="1">
    <oc r="J103" t="inlineStr">
      <is>
        <t>в 1,3 р.б.</t>
      </is>
    </oc>
    <nc r="J103" t="inlineStr">
      <is>
        <t>в 1,6 р.б</t>
      </is>
    </nc>
  </rcc>
  <rcc rId="817" sId="1">
    <oc r="F119">
      <f>SUM(D119/C119*100)</f>
    </oc>
    <nc r="F119" t="inlineStr">
      <is>
        <t>в 1,8 р.б.</t>
      </is>
    </nc>
  </rcc>
  <rcc rId="818" sId="1">
    <oc r="F124" t="inlineStr">
      <is>
        <t>в 1,6 р.б.</t>
      </is>
    </oc>
    <nc r="F124" t="inlineStr">
      <is>
        <t>в 3,2 р.б.</t>
      </is>
    </nc>
  </rcc>
  <rcc rId="819" sId="1">
    <oc r="I128">
      <f>SUM(H128-G128)</f>
    </oc>
    <nc r="I128">
      <f>SUM(H128-G128)</f>
    </nc>
  </rcc>
  <rcc rId="820" sId="1">
    <nc r="I130">
      <f>SUM(H130-G130)</f>
    </nc>
  </rcc>
  <rcc rId="821" sId="1" numFmtId="4">
    <oc r="H139">
      <v>5301</v>
    </oc>
    <nc r="H139"/>
  </rcc>
  <rcc rId="822" sId="1">
    <oc r="A139" t="inlineStr">
      <is>
        <t>8771</t>
      </is>
    </oc>
    <nc r="A139"/>
  </rcc>
  <rrc rId="823" sId="1" ref="A139:XFD139" action="deleteRow">
    <rfmt sheetId="1" xfDxf="1" sqref="A139:XFD139" start="0" length="0">
      <dxf>
        <font>
          <sz val="11"/>
        </font>
      </dxf>
    </rfmt>
    <rfmt sheetId="1" sqref="A139" start="0" length="0">
      <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139" start="0" length="0">
      <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9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9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9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9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9" start="0" length="0">
      <dxf>
        <font>
          <sz val="14"/>
          <name val="Times New Roman"/>
          <scheme val="none"/>
        </font>
        <numFmt numFmtId="164" formatCode="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9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39">
        <f>D139/C139*100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L139">
        <f>H139/G139*100</f>
      </nc>
      <ndxf>
        <font>
          <b/>
          <sz val="14"/>
          <name val="Times New Roman"/>
          <scheme val="none"/>
        </font>
        <numFmt numFmtId="165" formatCode="0.0"/>
      </ndxf>
    </rcc>
  </rrc>
  <rcv guid="{CFD58EC5-F475-4F0C-8822-861C497EA100}" action="delete"/>
  <rdn rId="0" localSheetId="1" customView="1" name="Z_CFD58EC5_F475_4F0C_8822_861C497EA100_.wvu.PrintArea" hidden="1" oldHidden="1">
    <formula>общее!$A$1:$J$285</formula>
    <oldFormula>общее!$A$1:$J$285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общее!$A$6:$L$343</formula>
    <oldFormula>общее!$A$6:$L$343</oldFormula>
  </rdn>
  <rcv guid="{CFD58EC5-F475-4F0C-8822-861C497EA100}" action="add"/>
</revisions>
</file>

<file path=xl/revisions/revisionLog13021.xml><?xml version="1.0" encoding="utf-8"?>
<revisions xmlns="http://schemas.openxmlformats.org/spreadsheetml/2006/main" xmlns:r="http://schemas.openxmlformats.org/officeDocument/2006/relationships">
  <rcc rId="775" sId="1" numFmtId="4">
    <oc r="H261">
      <v>5500</v>
    </oc>
    <nc r="H261">
      <v>5301</v>
    </nc>
  </rcc>
  <rcc rId="776" sId="1">
    <oc r="H263">
      <f>H97+H101+H126+H140+H175+H182+H196+H235+H230+H236+H213+H215+H261+H247</f>
    </oc>
    <nc r="H263">
      <f>H97+H101+H126+H140+H175+H182+H196+H235+H230+H236+H213+H215+H247</f>
    </nc>
  </rcc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30211.xml><?xml version="1.0" encoding="utf-8"?>
<revisions xmlns="http://schemas.openxmlformats.org/spreadsheetml/2006/main" xmlns:r="http://schemas.openxmlformats.org/officeDocument/2006/relationships">
  <rcc rId="673" sId="1" numFmtId="4">
    <nc r="G277">
      <v>201784.06899999999</v>
    </nc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03.xml><?xml version="1.0" encoding="utf-8"?>
<revisions xmlns="http://schemas.openxmlformats.org/spreadsheetml/2006/main" xmlns:r="http://schemas.openxmlformats.org/officeDocument/2006/relationships">
  <rfmt sheetId="1" sqref="A8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  <alignment horizontal="right" wrapText="0" readingOrder="0"/>
    </dxf>
  </rfmt>
  <rfmt sheetId="1" sqref="B8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8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D8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E8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8" start="0" length="0">
    <dxf>
      <font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vertical="bottom" wrapText="0" readingOrder="0"/>
    </dxf>
  </rfmt>
  <rfmt sheetId="1" sqref="G8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H8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I8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wrapText="0" readingOrder="0"/>
    </dxf>
  </rfmt>
  <rfmt sheetId="1" sqref="B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9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D9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E9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9" start="0" length="0">
    <dxf>
      <font>
        <b val="0"/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wrapText="0" readingOrder="0"/>
    </dxf>
  </rfmt>
  <rfmt sheetId="1" sqref="G9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H9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I9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1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wrapText="0" readingOrder="0"/>
    </dxf>
  </rfmt>
  <rfmt sheetId="1" sqref="B1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10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D10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E10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10" start="0" length="0">
    <dxf>
      <font>
        <b val="0"/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wrapText="0" readingOrder="0"/>
    </dxf>
  </rfmt>
  <rfmt sheetId="1" sqref="G10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H10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I10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1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wrapText="0" readingOrder="0"/>
    </dxf>
  </rfmt>
  <rfmt sheetId="1" sqref="B1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11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D11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E11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11" start="0" length="0">
    <dxf>
      <font>
        <b val="0"/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wrapText="0" readingOrder="0"/>
    </dxf>
  </rfmt>
  <rfmt sheetId="1" sqref="G11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H11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I11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12" start="0" length="0">
    <dxf>
      <font>
        <b val="0"/>
        <sz val="14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right" readingOrder="0"/>
    </dxf>
  </rfmt>
  <rfmt sheetId="1" sqref="B12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12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D12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E12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12" start="0" length="0">
    <dxf>
      <font>
        <b val="0"/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wrapText="0" readingOrder="0"/>
    </dxf>
  </rfmt>
  <rfmt sheetId="1" sqref="G12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H12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I12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13" start="0" length="0">
    <dxf>
      <font>
        <b val="0"/>
        <sz val="14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right" readingOrder="0"/>
    </dxf>
  </rfmt>
  <rfmt sheetId="1" sqref="B1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13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D13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E13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13" start="0" length="0">
    <dxf>
      <font>
        <b val="0"/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wrapText="0" readingOrder="0"/>
    </dxf>
  </rfmt>
  <rfmt sheetId="1" sqref="G13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H13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I13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14" start="0" length="0">
    <dxf>
      <font>
        <b val="0"/>
        <sz val="14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right" readingOrder="0"/>
    </dxf>
  </rfmt>
  <rfmt sheetId="1" sqref="B1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14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D14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E14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14" start="0" length="0">
    <dxf>
      <font>
        <b val="0"/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wrapText="0" readingOrder="0"/>
    </dxf>
  </rfmt>
  <rfmt sheetId="1" sqref="G14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H14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I14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15" start="0" length="0">
    <dxf>
      <font>
        <b val="0"/>
        <sz val="14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right" readingOrder="0"/>
    </dxf>
  </rfmt>
  <rfmt sheetId="1" sqref="B1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15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D15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E15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15" start="0" length="0">
    <dxf>
      <font>
        <b val="0"/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wrapText="0" readingOrder="0"/>
    </dxf>
  </rfmt>
  <rfmt sheetId="1" sqref="G15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H15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I15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16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wrapText="0" readingOrder="0"/>
    </dxf>
  </rfmt>
  <rfmt sheetId="1" sqref="B16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1" sqref="C16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D16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E16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F16" start="0" length="0">
    <dxf>
      <font>
        <b val="0"/>
        <sz val="14"/>
        <name val="Times New Roman"/>
        <scheme val="none"/>
      </font>
      <numFmt numFmtId="165" formatCode="0.0"/>
      <fill>
        <patternFill patternType="none">
          <bgColor indexed="65"/>
        </patternFill>
      </fill>
      <alignment horizontal="general" wrapText="0" readingOrder="0"/>
    </dxf>
  </rfmt>
  <rfmt sheetId="1" sqref="G16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H16" start="0" length="0">
    <dxf>
      <font>
        <b val="0"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wrapText="0" readingOrder="0"/>
    </dxf>
  </rfmt>
  <rfmt sheetId="1" sqref="I16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general" wrapText="0" readingOrder="0"/>
    </dxf>
  </rfmt>
  <rfmt sheetId="1" sqref="A1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B1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C1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dxf>
  </rfmt>
  <rfmt sheetId="1" sqref="D1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dxf>
  </rfmt>
  <rfmt sheetId="1" sqref="E1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1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fmt sheetId="1" sqref="G1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dxf>
  </rfmt>
  <rfmt sheetId="1" sqref="H1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dxf>
  </rfmt>
  <rfmt sheetId="1" sqref="I17" start="0" length="0">
    <dxf>
      <fill>
        <patternFill patternType="none">
          <bgColor indexed="65"/>
        </patternFill>
      </fill>
    </dxf>
  </rfmt>
  <rfmt sheetId="1" sqref="A18" start="0" length="0">
    <dxf>
      <fill>
        <patternFill patternType="none">
          <bgColor indexed="65"/>
        </patternFill>
      </fill>
    </dxf>
  </rfmt>
  <rfmt sheetId="1" sqref="B18" start="0" length="0">
    <dxf>
      <fill>
        <patternFill patternType="none">
          <bgColor indexed="65"/>
        </patternFill>
      </fill>
      <alignment horizontal="general" readingOrder="0"/>
    </dxf>
  </rfmt>
  <rfmt sheetId="1" sqref="C18" start="0" length="0">
    <dxf>
      <fill>
        <patternFill patternType="none">
          <bgColor indexed="65"/>
        </patternFill>
      </fill>
    </dxf>
  </rfmt>
  <rfmt sheetId="1" sqref="D18" start="0" length="0">
    <dxf>
      <fill>
        <patternFill patternType="none">
          <bgColor indexed="65"/>
        </patternFill>
      </fill>
    </dxf>
  </rfmt>
  <rfmt sheetId="1" sqref="E18" start="0" length="0">
    <dxf>
      <fill>
        <patternFill patternType="none">
          <bgColor indexed="65"/>
        </patternFill>
      </fill>
    </dxf>
  </rfmt>
  <rfmt sheetId="1" sqref="F18" start="0" length="0">
    <dxf>
      <fill>
        <patternFill patternType="none">
          <bgColor indexed="65"/>
        </patternFill>
      </fill>
    </dxf>
  </rfmt>
  <rfmt sheetId="1" sqref="G18" start="0" length="0">
    <dxf>
      <fill>
        <patternFill patternType="none">
          <bgColor indexed="65"/>
        </patternFill>
      </fill>
    </dxf>
  </rfmt>
  <rfmt sheetId="1" sqref="H18" start="0" length="0">
    <dxf>
      <fill>
        <patternFill patternType="none">
          <bgColor indexed="65"/>
        </patternFill>
      </fill>
    </dxf>
  </rfmt>
  <rfmt sheetId="1" sqref="I18" start="0" length="0">
    <dxf>
      <fill>
        <patternFill patternType="none">
          <bgColor indexed="65"/>
        </patternFill>
      </fill>
    </dxf>
  </rfmt>
  <rfmt sheetId="1" sqref="A19" start="0" length="0">
    <dxf>
      <fill>
        <patternFill patternType="none">
          <bgColor indexed="65"/>
        </patternFill>
      </fill>
    </dxf>
  </rfmt>
  <rfmt sheetId="1" sqref="B19" start="0" length="0">
    <dxf>
      <fill>
        <patternFill patternType="none">
          <bgColor indexed="65"/>
        </patternFill>
      </fill>
    </dxf>
  </rfmt>
  <rfmt sheetId="1" sqref="C19" start="0" length="0">
    <dxf>
      <fill>
        <patternFill patternType="none">
          <bgColor indexed="65"/>
        </patternFill>
      </fill>
      <alignment horizontal="right" readingOrder="0"/>
    </dxf>
  </rfmt>
  <rfmt sheetId="1" sqref="D19" start="0" length="0">
    <dxf>
      <fill>
        <patternFill patternType="none">
          <bgColor indexed="65"/>
        </patternFill>
      </fill>
      <alignment horizontal="right" readingOrder="0"/>
    </dxf>
  </rfmt>
  <rfmt sheetId="1" sqref="E19" start="0" length="0">
    <dxf>
      <fill>
        <patternFill patternType="none">
          <bgColor indexed="65"/>
        </patternFill>
      </fill>
    </dxf>
  </rfmt>
  <rfmt sheetId="1" sqref="F19" start="0" length="0">
    <dxf>
      <fill>
        <patternFill patternType="none">
          <bgColor indexed="65"/>
        </patternFill>
      </fill>
    </dxf>
  </rfmt>
  <rfmt sheetId="1" sqref="G19" start="0" length="0">
    <dxf>
      <fill>
        <patternFill patternType="none">
          <bgColor indexed="65"/>
        </patternFill>
      </fill>
    </dxf>
  </rfmt>
  <rfmt sheetId="1" sqref="H19" start="0" length="0">
    <dxf>
      <fill>
        <patternFill patternType="none">
          <bgColor indexed="65"/>
        </patternFill>
      </fill>
    </dxf>
  </rfmt>
  <rfmt sheetId="1" sqref="I19" start="0" length="0">
    <dxf>
      <fill>
        <patternFill patternType="none">
          <bgColor indexed="65"/>
        </patternFill>
      </fill>
    </dxf>
  </rfmt>
  <rfmt sheetId="1" sqref="A20" start="0" length="0">
    <dxf>
      <numFmt numFmtId="30" formatCode="@"/>
      <fill>
        <patternFill patternType="none">
          <bgColor indexed="65"/>
        </patternFill>
      </fill>
      <alignment wrapText="1" readingOrder="0"/>
    </dxf>
  </rfmt>
  <rfmt sheetId="1" sqref="B20" start="0" length="0">
    <dxf>
      <fill>
        <patternFill patternType="none">
          <bgColor indexed="65"/>
        </patternFill>
      </fill>
    </dxf>
  </rfmt>
  <rfmt sheetId="1" sqref="C20" start="0" length="0">
    <dxf>
      <fill>
        <patternFill patternType="none">
          <bgColor indexed="65"/>
        </patternFill>
      </fill>
    </dxf>
  </rfmt>
  <rfmt sheetId="1" sqref="D20" start="0" length="0">
    <dxf>
      <fill>
        <patternFill patternType="none">
          <bgColor indexed="65"/>
        </patternFill>
      </fill>
    </dxf>
  </rfmt>
  <rfmt sheetId="1" sqref="E20" start="0" length="0">
    <dxf>
      <fill>
        <patternFill patternType="none">
          <bgColor indexed="65"/>
        </patternFill>
      </fill>
    </dxf>
  </rfmt>
  <rfmt sheetId="1" sqref="F20" start="0" length="0">
    <dxf>
      <fill>
        <patternFill patternType="none">
          <bgColor indexed="65"/>
        </patternFill>
      </fill>
    </dxf>
  </rfmt>
  <rfmt sheetId="1" sqref="G20" start="0" length="0">
    <dxf>
      <fill>
        <patternFill patternType="none">
          <bgColor indexed="65"/>
        </patternFill>
      </fill>
    </dxf>
  </rfmt>
  <rfmt sheetId="1" sqref="H20" start="0" length="0">
    <dxf>
      <fill>
        <patternFill patternType="none">
          <bgColor indexed="65"/>
        </patternFill>
      </fill>
    </dxf>
  </rfmt>
  <rfmt sheetId="1" sqref="I20" start="0" length="0">
    <dxf>
      <fill>
        <patternFill patternType="none">
          <bgColor indexed="65"/>
        </patternFill>
      </fill>
    </dxf>
  </rfmt>
  <rfmt sheetId="1" sqref="A21" start="0" length="0">
    <dxf>
      <numFmt numFmtId="30" formatCode="@"/>
      <fill>
        <patternFill patternType="none">
          <bgColor indexed="65"/>
        </patternFill>
      </fill>
    </dxf>
  </rfmt>
  <rfmt sheetId="1" sqref="B21" start="0" length="0">
    <dxf>
      <fill>
        <patternFill patternType="none">
          <bgColor indexed="65"/>
        </patternFill>
      </fill>
    </dxf>
  </rfmt>
  <rfmt sheetId="1" sqref="C21" start="0" length="0">
    <dxf>
      <fill>
        <patternFill patternType="none">
          <bgColor indexed="65"/>
        </patternFill>
      </fill>
    </dxf>
  </rfmt>
  <rfmt sheetId="1" sqref="D21" start="0" length="0">
    <dxf>
      <fill>
        <patternFill patternType="none">
          <bgColor indexed="65"/>
        </patternFill>
      </fill>
    </dxf>
  </rfmt>
  <rfmt sheetId="1" sqref="E21" start="0" length="0">
    <dxf>
      <fill>
        <patternFill patternType="none">
          <bgColor indexed="65"/>
        </patternFill>
      </fill>
    </dxf>
  </rfmt>
  <rfmt sheetId="1" sqref="F21" start="0" length="0">
    <dxf>
      <fill>
        <patternFill patternType="none">
          <bgColor indexed="65"/>
        </patternFill>
      </fill>
    </dxf>
  </rfmt>
  <rfmt sheetId="1" sqref="G21" start="0" length="0">
    <dxf>
      <fill>
        <patternFill patternType="none">
          <bgColor indexed="65"/>
        </patternFill>
      </fill>
    </dxf>
  </rfmt>
  <rfmt sheetId="1" sqref="H21" start="0" length="0">
    <dxf>
      <fill>
        <patternFill patternType="none">
          <bgColor indexed="65"/>
        </patternFill>
      </fill>
    </dxf>
  </rfmt>
  <rfmt sheetId="1" sqref="I21" start="0" length="0">
    <dxf>
      <fill>
        <patternFill patternType="none">
          <bgColor indexed="65"/>
        </patternFill>
      </fill>
    </dxf>
  </rfmt>
  <rfmt sheetId="1" sqref="A22" start="0" length="0">
    <dxf>
      <numFmt numFmtId="30" formatCode="@"/>
      <fill>
        <patternFill patternType="none">
          <bgColor indexed="65"/>
        </patternFill>
      </fill>
    </dxf>
  </rfmt>
  <rfmt sheetId="1" sqref="B22" start="0" length="0">
    <dxf>
      <fill>
        <patternFill patternType="none">
          <bgColor indexed="65"/>
        </patternFill>
      </fill>
    </dxf>
  </rfmt>
  <rfmt sheetId="1" sqref="C22" start="0" length="0">
    <dxf>
      <fill>
        <patternFill patternType="none">
          <bgColor indexed="65"/>
        </patternFill>
      </fill>
    </dxf>
  </rfmt>
  <rfmt sheetId="1" sqref="D22" start="0" length="0">
    <dxf>
      <fill>
        <patternFill patternType="none">
          <bgColor indexed="65"/>
        </patternFill>
      </fill>
    </dxf>
  </rfmt>
  <rfmt sheetId="1" sqref="E22" start="0" length="0">
    <dxf>
      <fill>
        <patternFill patternType="none">
          <bgColor indexed="65"/>
        </patternFill>
      </fill>
    </dxf>
  </rfmt>
  <rfmt sheetId="1" sqref="F22" start="0" length="0">
    <dxf>
      <fill>
        <patternFill patternType="none">
          <bgColor indexed="65"/>
        </patternFill>
      </fill>
    </dxf>
  </rfmt>
  <rfmt sheetId="1" sqref="G22" start="0" length="0">
    <dxf>
      <fill>
        <patternFill patternType="none">
          <bgColor indexed="65"/>
        </patternFill>
      </fill>
    </dxf>
  </rfmt>
  <rfmt sheetId="1" sqref="H22" start="0" length="0">
    <dxf>
      <fill>
        <patternFill patternType="none">
          <bgColor indexed="65"/>
        </patternFill>
      </fill>
    </dxf>
  </rfmt>
  <rfmt sheetId="1" sqref="I22" start="0" length="0">
    <dxf>
      <fill>
        <patternFill patternType="none">
          <bgColor indexed="65"/>
        </patternFill>
      </fill>
    </dxf>
  </rfmt>
  <rfmt sheetId="1" sqref="A23" start="0" length="0">
    <dxf>
      <numFmt numFmtId="30" formatCode="@"/>
      <fill>
        <patternFill patternType="none">
          <bgColor indexed="65"/>
        </patternFill>
      </fill>
    </dxf>
  </rfmt>
  <rfmt sheetId="1" sqref="B23" start="0" length="0">
    <dxf>
      <fill>
        <patternFill patternType="none">
          <bgColor indexed="65"/>
        </patternFill>
      </fill>
    </dxf>
  </rfmt>
  <rfmt sheetId="1" sqref="C23" start="0" length="0">
    <dxf>
      <fill>
        <patternFill patternType="none">
          <bgColor indexed="65"/>
        </patternFill>
      </fill>
    </dxf>
  </rfmt>
  <rfmt sheetId="1" sqref="D23" start="0" length="0">
    <dxf>
      <fill>
        <patternFill patternType="none">
          <bgColor indexed="65"/>
        </patternFill>
      </fill>
    </dxf>
  </rfmt>
  <rfmt sheetId="1" sqref="E23" start="0" length="0">
    <dxf>
      <fill>
        <patternFill patternType="none">
          <bgColor indexed="65"/>
        </patternFill>
      </fill>
    </dxf>
  </rfmt>
  <rfmt sheetId="1" sqref="F23" start="0" length="0">
    <dxf>
      <fill>
        <patternFill patternType="none">
          <bgColor indexed="65"/>
        </patternFill>
      </fill>
    </dxf>
  </rfmt>
  <rfmt sheetId="1" sqref="G23" start="0" length="0">
    <dxf>
      <fill>
        <patternFill patternType="none">
          <bgColor indexed="65"/>
        </patternFill>
      </fill>
    </dxf>
  </rfmt>
  <rfmt sheetId="1" sqref="H23" start="0" length="0">
    <dxf>
      <fill>
        <patternFill patternType="none">
          <bgColor indexed="65"/>
        </patternFill>
      </fill>
    </dxf>
  </rfmt>
  <rfmt sheetId="1" sqref="I23" start="0" length="0">
    <dxf>
      <fill>
        <patternFill patternType="none">
          <bgColor indexed="65"/>
        </patternFill>
      </fill>
    </dxf>
  </rfmt>
  <rfmt sheetId="1" sqref="A24" start="0" length="0">
    <dxf>
      <numFmt numFmtId="0" formatCode="General"/>
      <fill>
        <patternFill patternType="none">
          <bgColor indexed="65"/>
        </patternFill>
      </fill>
      <alignment wrapText="0" readingOrder="0"/>
    </dxf>
  </rfmt>
  <rfmt sheetId="1" sqref="B24" start="0" length="0">
    <dxf>
      <fill>
        <patternFill patternType="none">
          <bgColor indexed="65"/>
        </patternFill>
      </fill>
    </dxf>
  </rfmt>
  <rfmt sheetId="1" sqref="C24" start="0" length="0">
    <dxf>
      <fill>
        <patternFill patternType="none">
          <bgColor indexed="65"/>
        </patternFill>
      </fill>
    </dxf>
  </rfmt>
  <rfmt sheetId="1" sqref="D24" start="0" length="0">
    <dxf>
      <fill>
        <patternFill patternType="none">
          <bgColor indexed="65"/>
        </patternFill>
      </fill>
    </dxf>
  </rfmt>
  <rfmt sheetId="1" sqref="E24" start="0" length="0">
    <dxf>
      <fill>
        <patternFill patternType="none">
          <bgColor indexed="65"/>
        </patternFill>
      </fill>
    </dxf>
  </rfmt>
  <rfmt sheetId="1" sqref="F24" start="0" length="0">
    <dxf>
      <fill>
        <patternFill patternType="none">
          <bgColor indexed="65"/>
        </patternFill>
      </fill>
    </dxf>
  </rfmt>
  <rfmt sheetId="1" sqref="G24" start="0" length="0">
    <dxf>
      <fill>
        <patternFill patternType="none">
          <bgColor indexed="65"/>
        </patternFill>
      </fill>
    </dxf>
  </rfmt>
  <rfmt sheetId="1" sqref="H24" start="0" length="0">
    <dxf>
      <fill>
        <patternFill patternType="none">
          <bgColor indexed="65"/>
        </patternFill>
      </fill>
    </dxf>
  </rfmt>
  <rfmt sheetId="1" sqref="I24" start="0" length="0">
    <dxf>
      <fill>
        <patternFill patternType="none">
          <bgColor indexed="65"/>
        </patternFill>
      </fill>
    </dxf>
  </rfmt>
  <rfmt sheetId="1" sqref="A25" start="0" length="0">
    <dxf>
      <fill>
        <patternFill patternType="none">
          <bgColor indexed="65"/>
        </patternFill>
      </fill>
    </dxf>
  </rfmt>
  <rfmt sheetId="1" sqref="B25" start="0" length="0">
    <dxf>
      <fill>
        <patternFill patternType="none">
          <bgColor indexed="65"/>
        </patternFill>
      </fill>
    </dxf>
  </rfmt>
  <rfmt sheetId="1" sqref="C25" start="0" length="0">
    <dxf>
      <fill>
        <patternFill patternType="none">
          <bgColor indexed="65"/>
        </patternFill>
      </fill>
      <alignment horizontal="right" readingOrder="0"/>
    </dxf>
  </rfmt>
  <rfmt sheetId="1" sqref="D25" start="0" length="0">
    <dxf>
      <fill>
        <patternFill patternType="none">
          <bgColor indexed="65"/>
        </patternFill>
      </fill>
      <alignment horizontal="right" readingOrder="0"/>
    </dxf>
  </rfmt>
  <rfmt sheetId="1" sqref="E25" start="0" length="0">
    <dxf>
      <fill>
        <patternFill patternType="none">
          <bgColor indexed="65"/>
        </patternFill>
      </fill>
    </dxf>
  </rfmt>
  <rfmt sheetId="1" sqref="F25" start="0" length="0">
    <dxf>
      <fill>
        <patternFill patternType="none">
          <bgColor indexed="65"/>
        </patternFill>
      </fill>
    </dxf>
  </rfmt>
  <rfmt sheetId="1" sqref="G25" start="0" length="0">
    <dxf>
      <fill>
        <patternFill patternType="none">
          <bgColor indexed="65"/>
        </patternFill>
      </fill>
    </dxf>
  </rfmt>
  <rfmt sheetId="1" sqref="H25" start="0" length="0">
    <dxf>
      <fill>
        <patternFill patternType="none">
          <bgColor indexed="65"/>
        </patternFill>
      </fill>
    </dxf>
  </rfmt>
  <rfmt sheetId="1" sqref="I2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26" start="0" length="0">
    <dxf>
      <fill>
        <patternFill patternType="none">
          <bgColor indexed="65"/>
        </patternFill>
      </fill>
    </dxf>
  </rfmt>
  <rfmt sheetId="1" sqref="B26" start="0" length="0">
    <dxf>
      <fill>
        <patternFill patternType="none">
          <bgColor indexed="65"/>
        </patternFill>
      </fill>
    </dxf>
  </rfmt>
  <rfmt sheetId="1" sqref="C26" start="0" length="0">
    <dxf>
      <fill>
        <patternFill patternType="none">
          <bgColor indexed="65"/>
        </patternFill>
      </fill>
    </dxf>
  </rfmt>
  <rfmt sheetId="1" sqref="D26" start="0" length="0">
    <dxf>
      <fill>
        <patternFill patternType="none">
          <bgColor indexed="65"/>
        </patternFill>
      </fill>
    </dxf>
  </rfmt>
  <rfmt sheetId="1" sqref="E26" start="0" length="0">
    <dxf>
      <fill>
        <patternFill patternType="none">
          <bgColor indexed="65"/>
        </patternFill>
      </fill>
    </dxf>
  </rfmt>
  <rfmt sheetId="1" sqref="F26" start="0" length="0">
    <dxf>
      <fill>
        <patternFill patternType="none">
          <bgColor indexed="65"/>
        </patternFill>
      </fill>
    </dxf>
  </rfmt>
  <rfmt sheetId="1" sqref="G26" start="0" length="0">
    <dxf>
      <fill>
        <patternFill patternType="none">
          <bgColor indexed="65"/>
        </patternFill>
      </fill>
    </dxf>
  </rfmt>
  <rfmt sheetId="1" sqref="H26" start="0" length="0">
    <dxf>
      <fill>
        <patternFill patternType="none">
          <bgColor indexed="65"/>
        </patternFill>
      </fill>
    </dxf>
  </rfmt>
  <rfmt sheetId="1" sqref="I26" start="0" length="0">
    <dxf>
      <fill>
        <patternFill patternType="none">
          <bgColor indexed="65"/>
        </patternFill>
      </fill>
    </dxf>
  </rfmt>
  <rfmt sheetId="1" sqref="A27" start="0" length="0">
    <dxf>
      <fill>
        <patternFill patternType="none">
          <bgColor indexed="65"/>
        </patternFill>
      </fill>
    </dxf>
  </rfmt>
  <rfmt sheetId="1" sqref="B27" start="0" length="0">
    <dxf>
      <fill>
        <patternFill patternType="none">
          <bgColor indexed="65"/>
        </patternFill>
      </fill>
      <alignment horizontal="left" readingOrder="0"/>
    </dxf>
  </rfmt>
  <rfmt sheetId="1" sqref="C27" start="0" length="0">
    <dxf>
      <fill>
        <patternFill patternType="none">
          <bgColor indexed="65"/>
        </patternFill>
      </fill>
    </dxf>
  </rfmt>
  <rfmt sheetId="1" sqref="D27" start="0" length="0">
    <dxf>
      <fill>
        <patternFill patternType="none">
          <bgColor indexed="65"/>
        </patternFill>
      </fill>
    </dxf>
  </rfmt>
  <rfmt sheetId="1" sqref="E27" start="0" length="0">
    <dxf>
      <fill>
        <patternFill patternType="none">
          <bgColor indexed="65"/>
        </patternFill>
      </fill>
    </dxf>
  </rfmt>
  <rfmt sheetId="1" sqref="F27" start="0" length="0">
    <dxf>
      <fill>
        <patternFill patternType="none">
          <bgColor indexed="65"/>
        </patternFill>
      </fill>
    </dxf>
  </rfmt>
  <rfmt sheetId="1" sqref="G27" start="0" length="0">
    <dxf>
      <fill>
        <patternFill patternType="none">
          <bgColor indexed="65"/>
        </patternFill>
      </fill>
    </dxf>
  </rfmt>
  <rfmt sheetId="1" sqref="H27" start="0" length="0">
    <dxf>
      <fill>
        <patternFill patternType="none">
          <bgColor indexed="65"/>
        </patternFill>
      </fill>
    </dxf>
  </rfmt>
  <rfmt sheetId="1" sqref="I27" start="0" length="0">
    <dxf>
      <fill>
        <patternFill patternType="none">
          <bgColor indexed="65"/>
        </patternFill>
      </fill>
    </dxf>
  </rfmt>
  <rfmt sheetId="1" sqref="A28" start="0" length="0">
    <dxf>
      <fill>
        <patternFill patternType="none">
          <bgColor indexed="65"/>
        </patternFill>
      </fill>
      <alignment wrapText="1" readingOrder="0"/>
    </dxf>
  </rfmt>
  <rfmt sheetId="1" sqref="B28" start="0" length="0">
    <dxf>
      <fill>
        <patternFill patternType="none">
          <bgColor indexed="65"/>
        </patternFill>
      </fill>
    </dxf>
  </rfmt>
  <rfmt sheetId="1" sqref="C28" start="0" length="0">
    <dxf>
      <fill>
        <patternFill patternType="none">
          <bgColor indexed="65"/>
        </patternFill>
      </fill>
    </dxf>
  </rfmt>
  <rfmt sheetId="1" sqref="D28" start="0" length="0">
    <dxf>
      <fill>
        <patternFill patternType="none">
          <bgColor indexed="65"/>
        </patternFill>
      </fill>
    </dxf>
  </rfmt>
  <rfmt sheetId="1" sqref="E28" start="0" length="0">
    <dxf>
      <fill>
        <patternFill patternType="none">
          <bgColor indexed="65"/>
        </patternFill>
      </fill>
    </dxf>
  </rfmt>
  <rfmt sheetId="1" sqref="F28" start="0" length="0">
    <dxf>
      <fill>
        <patternFill patternType="none">
          <bgColor indexed="65"/>
        </patternFill>
      </fill>
    </dxf>
  </rfmt>
  <rfmt sheetId="1" sqref="G28" start="0" length="0">
    <dxf>
      <fill>
        <patternFill patternType="none">
          <bgColor indexed="65"/>
        </patternFill>
      </fill>
    </dxf>
  </rfmt>
  <rfmt sheetId="1" sqref="H28" start="0" length="0">
    <dxf>
      <fill>
        <patternFill patternType="none">
          <bgColor indexed="65"/>
        </patternFill>
      </fill>
    </dxf>
  </rfmt>
  <rfmt sheetId="1" sqref="I28" start="0" length="0">
    <dxf>
      <fill>
        <patternFill patternType="none">
          <bgColor indexed="65"/>
        </patternFill>
      </fill>
    </dxf>
  </rfmt>
  <rfmt sheetId="1" sqref="A29" start="0" length="0">
    <dxf>
      <numFmt numFmtId="0" formatCode="General"/>
      <fill>
        <patternFill patternType="none">
          <bgColor indexed="65"/>
        </patternFill>
      </fill>
      <alignment wrapText="0" readingOrder="0"/>
    </dxf>
  </rfmt>
  <rfmt sheetId="1" sqref="B29" start="0" length="0">
    <dxf>
      <fill>
        <patternFill patternType="none">
          <bgColor indexed="65"/>
        </patternFill>
      </fill>
    </dxf>
  </rfmt>
  <rfmt sheetId="1" sqref="C29" start="0" length="0">
    <dxf>
      <fill>
        <patternFill patternType="none">
          <bgColor indexed="65"/>
        </patternFill>
      </fill>
    </dxf>
  </rfmt>
  <rfmt sheetId="1" sqref="D29" start="0" length="0">
    <dxf>
      <fill>
        <patternFill patternType="none">
          <bgColor indexed="65"/>
        </patternFill>
      </fill>
    </dxf>
  </rfmt>
  <rfmt sheetId="1" sqref="E29" start="0" length="0">
    <dxf>
      <fill>
        <patternFill patternType="none">
          <bgColor indexed="65"/>
        </patternFill>
      </fill>
    </dxf>
  </rfmt>
  <rfmt sheetId="1" sqref="F29" start="0" length="0">
    <dxf>
      <fill>
        <patternFill patternType="none">
          <bgColor indexed="65"/>
        </patternFill>
      </fill>
    </dxf>
  </rfmt>
  <rfmt sheetId="1" sqref="G29" start="0" length="0">
    <dxf>
      <fill>
        <patternFill patternType="none">
          <bgColor indexed="65"/>
        </patternFill>
      </fill>
    </dxf>
  </rfmt>
  <rfmt sheetId="1" sqref="H29" start="0" length="0">
    <dxf>
      <fill>
        <patternFill patternType="none">
          <bgColor indexed="65"/>
        </patternFill>
      </fill>
    </dxf>
  </rfmt>
  <rfmt sheetId="1" sqref="I29" start="0" length="0">
    <dxf>
      <fill>
        <patternFill patternType="none">
          <bgColor indexed="65"/>
        </patternFill>
      </fill>
    </dxf>
  </rfmt>
  <rfmt sheetId="1" sqref="A30" start="0" length="0">
    <dxf>
      <numFmt numFmtId="0" formatCode="General"/>
      <fill>
        <patternFill patternType="none">
          <bgColor indexed="65"/>
        </patternFill>
      </fill>
      <alignment wrapText="0" readingOrder="0"/>
    </dxf>
  </rfmt>
  <rfmt sheetId="1" sqref="B30" start="0" length="0">
    <dxf>
      <fill>
        <patternFill patternType="none">
          <bgColor indexed="65"/>
        </patternFill>
      </fill>
    </dxf>
  </rfmt>
  <rfmt sheetId="1" sqref="C30" start="0" length="0">
    <dxf>
      <fill>
        <patternFill patternType="none">
          <bgColor indexed="65"/>
        </patternFill>
      </fill>
    </dxf>
  </rfmt>
  <rfmt sheetId="1" sqref="D30" start="0" length="0">
    <dxf>
      <fill>
        <patternFill patternType="none">
          <bgColor indexed="65"/>
        </patternFill>
      </fill>
    </dxf>
  </rfmt>
  <rfmt sheetId="1" sqref="E30" start="0" length="0">
    <dxf>
      <fill>
        <patternFill patternType="none">
          <bgColor indexed="65"/>
        </patternFill>
      </fill>
    </dxf>
  </rfmt>
  <rfmt sheetId="1" sqref="F30" start="0" length="0">
    <dxf>
      <fill>
        <patternFill patternType="none">
          <bgColor indexed="65"/>
        </patternFill>
      </fill>
    </dxf>
  </rfmt>
  <rfmt sheetId="1" sqref="G30" start="0" length="0">
    <dxf>
      <fill>
        <patternFill patternType="none">
          <bgColor indexed="65"/>
        </patternFill>
      </fill>
    </dxf>
  </rfmt>
  <rfmt sheetId="1" sqref="H30" start="0" length="0">
    <dxf>
      <fill>
        <patternFill patternType="none">
          <bgColor indexed="65"/>
        </patternFill>
      </fill>
    </dxf>
  </rfmt>
  <rfmt sheetId="1" sqref="I30" start="0" length="0">
    <dxf>
      <fill>
        <patternFill patternType="none">
          <bgColor indexed="65"/>
        </patternFill>
      </fill>
    </dxf>
  </rfmt>
  <rfmt sheetId="1" sqref="A31" start="0" length="0">
    <dxf>
      <numFmt numFmtId="0" formatCode="General"/>
      <fill>
        <patternFill patternType="none">
          <bgColor indexed="65"/>
        </patternFill>
      </fill>
      <alignment wrapText="0" readingOrder="0"/>
    </dxf>
  </rfmt>
  <rfmt sheetId="1" sqref="B31" start="0" length="0">
    <dxf>
      <fill>
        <patternFill patternType="none">
          <bgColor indexed="65"/>
        </patternFill>
      </fill>
    </dxf>
  </rfmt>
  <rfmt sheetId="1" sqref="C31" start="0" length="0">
    <dxf>
      <fill>
        <patternFill patternType="none">
          <bgColor indexed="65"/>
        </patternFill>
      </fill>
    </dxf>
  </rfmt>
  <rfmt sheetId="1" sqref="D31" start="0" length="0">
    <dxf>
      <fill>
        <patternFill patternType="none">
          <bgColor indexed="65"/>
        </patternFill>
      </fill>
    </dxf>
  </rfmt>
  <rfmt sheetId="1" sqref="E31" start="0" length="0">
    <dxf>
      <fill>
        <patternFill patternType="none">
          <bgColor indexed="65"/>
        </patternFill>
      </fill>
    </dxf>
  </rfmt>
  <rfmt sheetId="1" sqref="F31" start="0" length="0">
    <dxf>
      <fill>
        <patternFill patternType="none">
          <bgColor indexed="65"/>
        </patternFill>
      </fill>
    </dxf>
  </rfmt>
  <rfmt sheetId="1" sqref="G31" start="0" length="0">
    <dxf>
      <fill>
        <patternFill patternType="none">
          <bgColor indexed="65"/>
        </patternFill>
      </fill>
    </dxf>
  </rfmt>
  <rfmt sheetId="1" sqref="H31" start="0" length="0">
    <dxf>
      <fill>
        <patternFill patternType="none">
          <bgColor indexed="65"/>
        </patternFill>
      </fill>
    </dxf>
  </rfmt>
  <rfmt sheetId="1" sqref="I31" start="0" length="0">
    <dxf>
      <fill>
        <patternFill patternType="none">
          <bgColor indexed="65"/>
        </patternFill>
      </fill>
    </dxf>
  </rfmt>
  <rfmt sheetId="1" sqref="A32" start="0" length="0">
    <dxf>
      <numFmt numFmtId="0" formatCode="General"/>
      <fill>
        <patternFill patternType="none">
          <bgColor indexed="65"/>
        </patternFill>
      </fill>
      <alignment wrapText="0" readingOrder="0"/>
    </dxf>
  </rfmt>
  <rfmt sheetId="1" sqref="B32" start="0" length="0">
    <dxf>
      <fill>
        <patternFill patternType="none">
          <bgColor indexed="65"/>
        </patternFill>
      </fill>
    </dxf>
  </rfmt>
  <rfmt sheetId="1" sqref="C32" start="0" length="0">
    <dxf>
      <fill>
        <patternFill patternType="none">
          <bgColor indexed="65"/>
        </patternFill>
      </fill>
    </dxf>
  </rfmt>
  <rfmt sheetId="1" sqref="D32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32" start="0" length="0">
    <dxf>
      <fill>
        <patternFill patternType="none">
          <bgColor indexed="65"/>
        </patternFill>
      </fill>
    </dxf>
  </rfmt>
  <rfmt sheetId="1" sqref="F32" start="0" length="0">
    <dxf>
      <fill>
        <patternFill patternType="none">
          <bgColor indexed="65"/>
        </patternFill>
      </fill>
    </dxf>
  </rfmt>
  <rfmt sheetId="1" sqref="G32" start="0" length="0">
    <dxf>
      <fill>
        <patternFill patternType="none">
          <bgColor indexed="65"/>
        </patternFill>
      </fill>
    </dxf>
  </rfmt>
  <rfmt sheetId="1" sqref="H32" start="0" length="0">
    <dxf>
      <fill>
        <patternFill patternType="none">
          <bgColor indexed="65"/>
        </patternFill>
      </fill>
    </dxf>
  </rfmt>
  <rfmt sheetId="1" sqref="I32" start="0" length="0">
    <dxf>
      <fill>
        <patternFill patternType="none">
          <bgColor indexed="65"/>
        </patternFill>
      </fill>
    </dxf>
  </rfmt>
  <rfmt sheetId="1" sqref="A33" start="0" length="0">
    <dxf>
      <fill>
        <patternFill patternType="none">
          <bgColor indexed="65"/>
        </patternFill>
      </fill>
    </dxf>
  </rfmt>
  <rfmt sheetId="1" sqref="B33" start="0" length="0">
    <dxf>
      <fill>
        <patternFill patternType="none">
          <bgColor indexed="65"/>
        </patternFill>
      </fill>
    </dxf>
  </rfmt>
  <rfmt sheetId="1" sqref="C33" start="0" length="0">
    <dxf>
      <fill>
        <patternFill patternType="none">
          <bgColor indexed="65"/>
        </patternFill>
      </fill>
    </dxf>
  </rfmt>
  <rfmt sheetId="1" sqref="D33" start="0" length="0">
    <dxf>
      <fill>
        <patternFill patternType="none">
          <bgColor indexed="65"/>
        </patternFill>
      </fill>
    </dxf>
  </rfmt>
  <rfmt sheetId="1" sqref="E33" start="0" length="0">
    <dxf>
      <fill>
        <patternFill patternType="none">
          <bgColor indexed="65"/>
        </patternFill>
      </fill>
    </dxf>
  </rfmt>
  <rfmt sheetId="1" sqref="F33" start="0" length="0">
    <dxf>
      <fill>
        <patternFill patternType="none">
          <bgColor indexed="65"/>
        </patternFill>
      </fill>
    </dxf>
  </rfmt>
  <rfmt sheetId="1" sqref="G33" start="0" length="0">
    <dxf>
      <fill>
        <patternFill patternType="none">
          <bgColor indexed="65"/>
        </patternFill>
      </fill>
    </dxf>
  </rfmt>
  <rfmt sheetId="1" sqref="H33" start="0" length="0">
    <dxf>
      <fill>
        <patternFill patternType="none">
          <bgColor indexed="65"/>
        </patternFill>
      </fill>
    </dxf>
  </rfmt>
  <rfmt sheetId="1" sqref="I33" start="0" length="0">
    <dxf>
      <fill>
        <patternFill patternType="none">
          <bgColor indexed="65"/>
        </patternFill>
      </fill>
    </dxf>
  </rfmt>
  <rfmt sheetId="1" sqref="A34" start="0" length="0">
    <dxf>
      <fill>
        <patternFill patternType="none">
          <bgColor indexed="65"/>
        </patternFill>
      </fill>
    </dxf>
  </rfmt>
  <rfmt sheetId="1" sqref="B34" start="0" length="0">
    <dxf>
      <fill>
        <patternFill patternType="none">
          <bgColor indexed="65"/>
        </patternFill>
      </fill>
    </dxf>
  </rfmt>
  <rfmt sheetId="1" sqref="C34" start="0" length="0">
    <dxf>
      <fill>
        <patternFill patternType="none">
          <bgColor indexed="65"/>
        </patternFill>
      </fill>
    </dxf>
  </rfmt>
  <rfmt sheetId="1" sqref="D34" start="0" length="0">
    <dxf>
      <fill>
        <patternFill patternType="none">
          <bgColor indexed="65"/>
        </patternFill>
      </fill>
    </dxf>
  </rfmt>
  <rfmt sheetId="1" sqref="E34" start="0" length="0">
    <dxf>
      <fill>
        <patternFill patternType="none">
          <bgColor indexed="65"/>
        </patternFill>
      </fill>
    </dxf>
  </rfmt>
  <rfmt sheetId="1" sqref="F34" start="0" length="0">
    <dxf>
      <fill>
        <patternFill patternType="none">
          <bgColor indexed="65"/>
        </patternFill>
      </fill>
    </dxf>
  </rfmt>
  <rfmt sheetId="1" sqref="G34" start="0" length="0">
    <dxf>
      <fill>
        <patternFill patternType="none">
          <bgColor indexed="65"/>
        </patternFill>
      </fill>
    </dxf>
  </rfmt>
  <rfmt sheetId="1" sqref="H34" start="0" length="0">
    <dxf>
      <fill>
        <patternFill patternType="none">
          <bgColor indexed="65"/>
        </patternFill>
      </fill>
    </dxf>
  </rfmt>
  <rfmt sheetId="1" sqref="I3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35" start="0" length="0">
    <dxf>
      <fill>
        <patternFill patternType="none">
          <bgColor indexed="65"/>
        </patternFill>
      </fill>
    </dxf>
  </rfmt>
  <rfmt sheetId="1" sqref="B35" start="0" length="0">
    <dxf>
      <fill>
        <patternFill patternType="none">
          <bgColor indexed="65"/>
        </patternFill>
      </fill>
    </dxf>
  </rfmt>
  <rfmt sheetId="1" sqref="C35" start="0" length="0">
    <dxf>
      <fill>
        <patternFill patternType="none">
          <bgColor indexed="65"/>
        </patternFill>
      </fill>
    </dxf>
  </rfmt>
  <rfmt sheetId="1" sqref="D35" start="0" length="0">
    <dxf>
      <fill>
        <patternFill patternType="none">
          <bgColor indexed="65"/>
        </patternFill>
      </fill>
    </dxf>
  </rfmt>
  <rfmt sheetId="1" sqref="E35" start="0" length="0">
    <dxf>
      <fill>
        <patternFill patternType="none">
          <bgColor indexed="65"/>
        </patternFill>
      </fill>
    </dxf>
  </rfmt>
  <rfmt sheetId="1" sqref="F35" start="0" length="0">
    <dxf>
      <fill>
        <patternFill patternType="none">
          <bgColor indexed="65"/>
        </patternFill>
      </fill>
    </dxf>
  </rfmt>
  <rfmt sheetId="1" sqref="G35" start="0" length="0">
    <dxf>
      <fill>
        <patternFill patternType="none">
          <bgColor indexed="65"/>
        </patternFill>
      </fill>
    </dxf>
  </rfmt>
  <rfmt sheetId="1" sqref="H35" start="0" length="0">
    <dxf>
      <fill>
        <patternFill patternType="none">
          <bgColor indexed="65"/>
        </patternFill>
      </fill>
    </dxf>
  </rfmt>
  <rfmt sheetId="1" sqref="I35" start="0" length="0">
    <dxf>
      <fill>
        <patternFill patternType="none">
          <bgColor indexed="65"/>
        </patternFill>
      </fill>
    </dxf>
  </rfmt>
  <rfmt sheetId="1" sqref="A36" start="0" length="0">
    <dxf>
      <fill>
        <patternFill patternType="none">
          <bgColor indexed="65"/>
        </patternFill>
      </fill>
    </dxf>
  </rfmt>
  <rfmt sheetId="1" sqref="B36" start="0" length="0">
    <dxf>
      <fill>
        <patternFill patternType="none">
          <bgColor indexed="65"/>
        </patternFill>
      </fill>
    </dxf>
  </rfmt>
  <rfmt sheetId="1" sqref="C36" start="0" length="0">
    <dxf>
      <fill>
        <patternFill patternType="none">
          <bgColor indexed="65"/>
        </patternFill>
      </fill>
    </dxf>
  </rfmt>
  <rfmt sheetId="1" sqref="D36" start="0" length="0">
    <dxf>
      <fill>
        <patternFill patternType="none">
          <bgColor indexed="65"/>
        </patternFill>
      </fill>
    </dxf>
  </rfmt>
  <rfmt sheetId="1" sqref="E36" start="0" length="0">
    <dxf>
      <fill>
        <patternFill patternType="none">
          <bgColor indexed="65"/>
        </patternFill>
      </fill>
    </dxf>
  </rfmt>
  <rfmt sheetId="1" sqref="F36" start="0" length="0">
    <dxf>
      <fill>
        <patternFill patternType="none">
          <bgColor indexed="65"/>
        </patternFill>
      </fill>
    </dxf>
  </rfmt>
  <rfmt sheetId="1" sqref="G36" start="0" length="0">
    <dxf>
      <fill>
        <patternFill patternType="none">
          <bgColor indexed="65"/>
        </patternFill>
      </fill>
    </dxf>
  </rfmt>
  <rfmt sheetId="1" sqref="H36" start="0" length="0">
    <dxf>
      <fill>
        <patternFill patternType="none">
          <bgColor indexed="65"/>
        </patternFill>
      </fill>
    </dxf>
  </rfmt>
  <rfmt sheetId="1" sqref="I36" start="0" length="0">
    <dxf>
      <fill>
        <patternFill patternType="none">
          <bgColor indexed="65"/>
        </patternFill>
      </fill>
    </dxf>
  </rfmt>
  <rfmt sheetId="1" sqref="A37" start="0" length="0">
    <dxf>
      <fill>
        <patternFill patternType="none">
          <bgColor indexed="65"/>
        </patternFill>
      </fill>
      <alignment wrapText="0" readingOrder="0"/>
    </dxf>
  </rfmt>
  <rfmt sheetId="1" sqref="B37" start="0" length="0">
    <dxf>
      <fill>
        <patternFill patternType="none">
          <bgColor indexed="65"/>
        </patternFill>
      </fill>
    </dxf>
  </rfmt>
  <rfmt sheetId="1" sqref="C37" start="0" length="0">
    <dxf>
      <fill>
        <patternFill patternType="none">
          <bgColor indexed="65"/>
        </patternFill>
      </fill>
    </dxf>
  </rfmt>
  <rfmt sheetId="1" sqref="D37" start="0" length="0">
    <dxf>
      <fill>
        <patternFill patternType="none">
          <bgColor indexed="65"/>
        </patternFill>
      </fill>
    </dxf>
  </rfmt>
  <rfmt sheetId="1" sqref="E37" start="0" length="0">
    <dxf>
      <fill>
        <patternFill patternType="none">
          <bgColor indexed="65"/>
        </patternFill>
      </fill>
    </dxf>
  </rfmt>
  <rfmt sheetId="1" sqref="F37" start="0" length="0">
    <dxf>
      <fill>
        <patternFill patternType="none">
          <bgColor indexed="65"/>
        </patternFill>
      </fill>
    </dxf>
  </rfmt>
  <rfmt sheetId="1" sqref="G37" start="0" length="0">
    <dxf>
      <fill>
        <patternFill patternType="none">
          <bgColor indexed="65"/>
        </patternFill>
      </fill>
    </dxf>
  </rfmt>
  <rfmt sheetId="1" sqref="H37" start="0" length="0">
    <dxf>
      <fill>
        <patternFill patternType="none">
          <bgColor indexed="65"/>
        </patternFill>
      </fill>
    </dxf>
  </rfmt>
  <rfmt sheetId="1" sqref="I37" start="0" length="0">
    <dxf>
      <fill>
        <patternFill patternType="none">
          <bgColor indexed="65"/>
        </patternFill>
      </fill>
    </dxf>
  </rfmt>
  <rfmt sheetId="1" sqref="A38" start="0" length="0">
    <dxf>
      <fill>
        <patternFill patternType="none">
          <bgColor indexed="65"/>
        </patternFill>
      </fill>
    </dxf>
  </rfmt>
  <rfmt sheetId="1" sqref="B38" start="0" length="0">
    <dxf>
      <fill>
        <patternFill patternType="none">
          <bgColor indexed="65"/>
        </patternFill>
      </fill>
    </dxf>
  </rfmt>
  <rfmt sheetId="1" sqref="C38" start="0" length="0">
    <dxf>
      <fill>
        <patternFill patternType="none">
          <bgColor indexed="65"/>
        </patternFill>
      </fill>
    </dxf>
  </rfmt>
  <rfmt sheetId="1" sqref="D38" start="0" length="0">
    <dxf>
      <fill>
        <patternFill patternType="none">
          <bgColor indexed="65"/>
        </patternFill>
      </fill>
    </dxf>
  </rfmt>
  <rfmt sheetId="1" sqref="E38" start="0" length="0">
    <dxf>
      <fill>
        <patternFill patternType="none">
          <bgColor indexed="65"/>
        </patternFill>
      </fill>
    </dxf>
  </rfmt>
  <rfmt sheetId="1" sqref="F38" start="0" length="0">
    <dxf>
      <fill>
        <patternFill patternType="none">
          <bgColor indexed="65"/>
        </patternFill>
      </fill>
    </dxf>
  </rfmt>
  <rfmt sheetId="1" sqref="G38" start="0" length="0">
    <dxf>
      <fill>
        <patternFill patternType="none">
          <bgColor indexed="65"/>
        </patternFill>
      </fill>
    </dxf>
  </rfmt>
  <rfmt sheetId="1" sqref="H38" start="0" length="0">
    <dxf>
      <fill>
        <patternFill patternType="none">
          <bgColor indexed="65"/>
        </patternFill>
      </fill>
    </dxf>
  </rfmt>
  <rfmt sheetId="1" sqref="I38" start="0" length="0">
    <dxf>
      <fill>
        <patternFill patternType="none">
          <bgColor indexed="65"/>
        </patternFill>
      </fill>
    </dxf>
  </rfmt>
  <rfmt sheetId="1" sqref="A39" start="0" length="0">
    <dxf>
      <fill>
        <patternFill patternType="none">
          <bgColor indexed="65"/>
        </patternFill>
      </fill>
    </dxf>
  </rfmt>
  <rfmt sheetId="1" sqref="B39" start="0" length="0">
    <dxf>
      <fill>
        <patternFill patternType="none">
          <bgColor indexed="65"/>
        </patternFill>
      </fill>
    </dxf>
  </rfmt>
  <rfmt sheetId="1" sqref="C39" start="0" length="0">
    <dxf>
      <fill>
        <patternFill patternType="none">
          <bgColor indexed="65"/>
        </patternFill>
      </fill>
    </dxf>
  </rfmt>
  <rfmt sheetId="1" sqref="D39" start="0" length="0">
    <dxf>
      <fill>
        <patternFill patternType="none">
          <bgColor indexed="65"/>
        </patternFill>
      </fill>
    </dxf>
  </rfmt>
  <rfmt sheetId="1" sqref="E39" start="0" length="0">
    <dxf>
      <fill>
        <patternFill patternType="none">
          <bgColor indexed="65"/>
        </patternFill>
      </fill>
    </dxf>
  </rfmt>
  <rfmt sheetId="1" sqref="F39" start="0" length="0">
    <dxf>
      <fill>
        <patternFill patternType="none">
          <bgColor indexed="65"/>
        </patternFill>
      </fill>
    </dxf>
  </rfmt>
  <rfmt sheetId="1" sqref="G39" start="0" length="0">
    <dxf>
      <fill>
        <patternFill patternType="none">
          <bgColor indexed="65"/>
        </patternFill>
      </fill>
    </dxf>
  </rfmt>
  <rfmt sheetId="1" sqref="H39" start="0" length="0">
    <dxf>
      <fill>
        <patternFill patternType="none">
          <bgColor indexed="65"/>
        </patternFill>
      </fill>
    </dxf>
  </rfmt>
  <rfmt sheetId="1" sqref="I39" start="0" length="0">
    <dxf>
      <fill>
        <patternFill patternType="none">
          <bgColor indexed="65"/>
        </patternFill>
      </fill>
    </dxf>
  </rfmt>
  <rfmt sheetId="1" sqref="A40" start="0" length="0">
    <dxf>
      <fill>
        <patternFill patternType="none">
          <bgColor indexed="65"/>
        </patternFill>
      </fill>
    </dxf>
  </rfmt>
  <rfmt sheetId="1" sqref="B40" start="0" length="0">
    <dxf>
      <fill>
        <patternFill patternType="none">
          <bgColor indexed="65"/>
        </patternFill>
      </fill>
    </dxf>
  </rfmt>
  <rfmt sheetId="1" sqref="C40" start="0" length="0">
    <dxf>
      <fill>
        <patternFill patternType="none">
          <bgColor indexed="65"/>
        </patternFill>
      </fill>
    </dxf>
  </rfmt>
  <rfmt sheetId="1" sqref="D40" start="0" length="0">
    <dxf>
      <fill>
        <patternFill patternType="none">
          <bgColor indexed="65"/>
        </patternFill>
      </fill>
    </dxf>
  </rfmt>
  <rfmt sheetId="1" sqref="E40" start="0" length="0">
    <dxf>
      <fill>
        <patternFill patternType="none">
          <bgColor indexed="65"/>
        </patternFill>
      </fill>
    </dxf>
  </rfmt>
  <rfmt sheetId="1" sqref="F40" start="0" length="0">
    <dxf>
      <fill>
        <patternFill patternType="none">
          <bgColor indexed="65"/>
        </patternFill>
      </fill>
    </dxf>
  </rfmt>
  <rfmt sheetId="1" sqref="G40" start="0" length="0">
    <dxf>
      <fill>
        <patternFill patternType="none">
          <bgColor indexed="65"/>
        </patternFill>
      </fill>
    </dxf>
  </rfmt>
  <rfmt sheetId="1" sqref="H40" start="0" length="0">
    <dxf>
      <fill>
        <patternFill patternType="none">
          <bgColor indexed="65"/>
        </patternFill>
      </fill>
    </dxf>
  </rfmt>
  <rfmt sheetId="1" sqref="I40" start="0" length="0">
    <dxf>
      <fill>
        <patternFill patternType="none">
          <bgColor indexed="65"/>
        </patternFill>
      </fill>
    </dxf>
  </rfmt>
  <rfmt sheetId="1" sqref="A41" start="0" length="0">
    <dxf>
      <fill>
        <patternFill patternType="none">
          <bgColor indexed="65"/>
        </patternFill>
      </fill>
    </dxf>
  </rfmt>
  <rfmt sheetId="1" sqref="B41" start="0" length="0">
    <dxf>
      <fill>
        <patternFill patternType="none">
          <bgColor indexed="65"/>
        </patternFill>
      </fill>
    </dxf>
  </rfmt>
  <rfmt sheetId="1" sqref="C41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D41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E41" start="0" length="0">
    <dxf>
      <fill>
        <patternFill patternType="none">
          <bgColor indexed="65"/>
        </patternFill>
      </fill>
    </dxf>
  </rfmt>
  <rfmt sheetId="1" sqref="F41" start="0" length="0">
    <dxf>
      <fill>
        <patternFill patternType="none">
          <bgColor indexed="65"/>
        </patternFill>
      </fill>
    </dxf>
  </rfmt>
  <rfmt sheetId="1" sqref="G41" start="0" length="0">
    <dxf>
      <fill>
        <patternFill patternType="none">
          <bgColor indexed="65"/>
        </patternFill>
      </fill>
    </dxf>
  </rfmt>
  <rfmt sheetId="1" sqref="H41" start="0" length="0">
    <dxf>
      <fill>
        <patternFill patternType="none">
          <bgColor indexed="65"/>
        </patternFill>
      </fill>
    </dxf>
  </rfmt>
  <rfmt sheetId="1" sqref="I41" start="0" length="0">
    <dxf>
      <fill>
        <patternFill patternType="none">
          <bgColor indexed="65"/>
        </patternFill>
      </fill>
    </dxf>
  </rfmt>
  <rfmt sheetId="1" sqref="A42" start="0" length="0">
    <dxf>
      <fill>
        <patternFill patternType="none">
          <bgColor indexed="65"/>
        </patternFill>
      </fill>
    </dxf>
  </rfmt>
  <rfmt sheetId="1" sqref="B42" start="0" length="0">
    <dxf>
      <fill>
        <patternFill patternType="none">
          <bgColor indexed="65"/>
        </patternFill>
      </fill>
    </dxf>
  </rfmt>
  <rfmt sheetId="1" sqref="C42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D42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E42" start="0" length="0">
    <dxf>
      <fill>
        <patternFill patternType="none">
          <bgColor indexed="65"/>
        </patternFill>
      </fill>
    </dxf>
  </rfmt>
  <rfmt sheetId="1" sqref="F42" start="0" length="0">
    <dxf>
      <fill>
        <patternFill patternType="none">
          <bgColor indexed="65"/>
        </patternFill>
      </fill>
    </dxf>
  </rfmt>
  <rfmt sheetId="1" sqref="G42" start="0" length="0">
    <dxf>
      <fill>
        <patternFill patternType="none">
          <bgColor indexed="65"/>
        </patternFill>
      </fill>
    </dxf>
  </rfmt>
  <rfmt sheetId="1" sqref="H42" start="0" length="0">
    <dxf>
      <fill>
        <patternFill patternType="none">
          <bgColor indexed="65"/>
        </patternFill>
      </fill>
    </dxf>
  </rfmt>
  <rfmt sheetId="1" sqref="I42" start="0" length="0">
    <dxf>
      <fill>
        <patternFill patternType="none">
          <bgColor indexed="65"/>
        </patternFill>
      </fill>
    </dxf>
  </rfmt>
  <rfmt sheetId="1" sqref="A43" start="0" length="0">
    <dxf>
      <fill>
        <patternFill patternType="none">
          <bgColor indexed="65"/>
        </patternFill>
      </fill>
    </dxf>
  </rfmt>
  <rfmt sheetId="1" sqref="B43" start="0" length="0">
    <dxf>
      <fill>
        <patternFill patternType="none">
          <bgColor indexed="65"/>
        </patternFill>
      </fill>
    </dxf>
  </rfmt>
  <rfmt sheetId="1" sqref="C43" start="0" length="0">
    <dxf>
      <fill>
        <patternFill patternType="none">
          <bgColor indexed="65"/>
        </patternFill>
      </fill>
    </dxf>
  </rfmt>
  <rfmt sheetId="1" sqref="D43" start="0" length="0">
    <dxf>
      <fill>
        <patternFill patternType="none">
          <bgColor indexed="65"/>
        </patternFill>
      </fill>
    </dxf>
  </rfmt>
  <rfmt sheetId="1" sqref="E43" start="0" length="0">
    <dxf>
      <fill>
        <patternFill patternType="none">
          <bgColor indexed="65"/>
        </patternFill>
      </fill>
    </dxf>
  </rfmt>
  <rfmt sheetId="1" sqref="F43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G43" start="0" length="0">
    <dxf>
      <fill>
        <patternFill patternType="none">
          <bgColor indexed="65"/>
        </patternFill>
      </fill>
    </dxf>
  </rfmt>
  <rfmt sheetId="1" sqref="H43" start="0" length="0">
    <dxf>
      <fill>
        <patternFill patternType="none">
          <bgColor indexed="65"/>
        </patternFill>
      </fill>
    </dxf>
  </rfmt>
  <rfmt sheetId="1" sqref="I43" start="0" length="0">
    <dxf>
      <fill>
        <patternFill patternType="none">
          <bgColor indexed="65"/>
        </patternFill>
      </fill>
    </dxf>
  </rfmt>
  <rfmt sheetId="1" sqref="A44" start="0" length="0">
    <dxf>
      <fill>
        <patternFill patternType="none">
          <bgColor indexed="65"/>
        </patternFill>
      </fill>
    </dxf>
  </rfmt>
  <rfmt sheetId="1" sqref="B44" start="0" length="0">
    <dxf>
      <fill>
        <patternFill patternType="none">
          <bgColor indexed="65"/>
        </patternFill>
      </fill>
    </dxf>
  </rfmt>
  <rfmt sheetId="1" sqref="C44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D44" start="0" length="0">
    <dxf>
      <fill>
        <patternFill patternType="none">
          <bgColor indexed="65"/>
        </patternFill>
      </fill>
    </dxf>
  </rfmt>
  <rfmt sheetId="1" sqref="E4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4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bottom" readingOrder="0"/>
    </dxf>
  </rfmt>
  <rfmt sheetId="1" sqref="G44" start="0" length="0">
    <dxf>
      <fill>
        <patternFill patternType="none">
          <bgColor indexed="65"/>
        </patternFill>
      </fill>
    </dxf>
  </rfmt>
  <rfmt sheetId="1" sqref="H44" start="0" length="0">
    <dxf>
      <fill>
        <patternFill patternType="none">
          <bgColor indexed="65"/>
        </patternFill>
      </fill>
    </dxf>
  </rfmt>
  <rfmt sheetId="1" sqref="I4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45" start="0" length="0">
    <dxf>
      <fill>
        <patternFill patternType="none">
          <bgColor indexed="65"/>
        </patternFill>
      </fill>
    </dxf>
  </rfmt>
  <rfmt sheetId="1" sqref="B45" start="0" length="0">
    <dxf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dxf>
  </rfmt>
  <rfmt sheetId="1" sqref="C45" start="0" length="0">
    <dxf>
      <fill>
        <patternFill patternType="none">
          <bgColor indexed="65"/>
        </patternFill>
      </fill>
    </dxf>
  </rfmt>
  <rfmt sheetId="1" sqref="D45" start="0" length="0">
    <dxf>
      <fill>
        <patternFill patternType="none">
          <bgColor indexed="65"/>
        </patternFill>
      </fill>
    </dxf>
  </rfmt>
  <rfmt sheetId="1" sqref="E4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4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bottom" readingOrder="0"/>
    </dxf>
  </rfmt>
  <rfmt sheetId="1" sqref="G45" start="0" length="0">
    <dxf>
      <fill>
        <patternFill patternType="none">
          <bgColor indexed="65"/>
        </patternFill>
      </fill>
    </dxf>
  </rfmt>
  <rfmt sheetId="1" sqref="H45" start="0" length="0">
    <dxf>
      <fill>
        <patternFill patternType="none">
          <bgColor indexed="65"/>
        </patternFill>
      </fill>
    </dxf>
  </rfmt>
  <rfmt sheetId="1" sqref="I45" start="0" length="0">
    <dxf>
      <fill>
        <patternFill patternType="none">
          <bgColor indexed="65"/>
        </patternFill>
      </fill>
    </dxf>
  </rfmt>
  <rfmt sheetId="1" sqref="A46" start="0" length="0">
    <dxf>
      <fill>
        <patternFill patternType="none">
          <bgColor indexed="65"/>
        </patternFill>
      </fill>
    </dxf>
  </rfmt>
  <rfmt sheetId="1" sqref="B46" start="0" length="0">
    <dxf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dxf>
  </rfmt>
  <rfmt sheetId="1" sqref="C46" start="0" length="0">
    <dxf>
      <fill>
        <patternFill patternType="none">
          <bgColor indexed="65"/>
        </patternFill>
      </fill>
    </dxf>
  </rfmt>
  <rfmt sheetId="1" sqref="D46" start="0" length="0">
    <dxf>
      <fill>
        <patternFill patternType="none">
          <bgColor indexed="65"/>
        </patternFill>
      </fill>
    </dxf>
  </rfmt>
  <rfmt sheetId="1" sqref="E4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4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bottom" readingOrder="0"/>
    </dxf>
  </rfmt>
  <rfmt sheetId="1" sqref="G46" start="0" length="0">
    <dxf>
      <fill>
        <patternFill patternType="none">
          <bgColor indexed="65"/>
        </patternFill>
      </fill>
    </dxf>
  </rfmt>
  <rfmt sheetId="1" sqref="H46" start="0" length="0">
    <dxf>
      <fill>
        <patternFill patternType="none">
          <bgColor indexed="65"/>
        </patternFill>
      </fill>
    </dxf>
  </rfmt>
  <rfmt sheetId="1" sqref="I46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47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47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C4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D4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E4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4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vertical="bottom" readingOrder="0"/>
    </dxf>
  </rfmt>
  <rfmt sheetId="1" sqref="G4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H4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I47" start="0" length="0">
    <dxf>
      <fill>
        <patternFill patternType="none">
          <bgColor indexed="65"/>
        </patternFill>
      </fill>
    </dxf>
  </rfmt>
  <rfmt sheetId="1" sqref="A48" start="0" length="0">
    <dxf>
      <fill>
        <patternFill patternType="none">
          <bgColor indexed="65"/>
        </patternFill>
      </fill>
    </dxf>
  </rfmt>
  <rfmt sheetId="1" sqref="B48" start="0" length="0">
    <dxf>
      <fill>
        <patternFill patternType="none">
          <bgColor indexed="65"/>
        </patternFill>
      </fill>
    </dxf>
  </rfmt>
  <rfmt sheetId="1" sqref="C48" start="0" length="0">
    <dxf>
      <fill>
        <patternFill patternType="none">
          <bgColor indexed="65"/>
        </patternFill>
      </fill>
    </dxf>
  </rfmt>
  <rfmt sheetId="1" sqref="D48" start="0" length="0">
    <dxf>
      <fill>
        <patternFill patternType="none">
          <bgColor indexed="65"/>
        </patternFill>
      </fill>
    </dxf>
  </rfmt>
  <rfmt sheetId="1" sqref="E48" start="0" length="0">
    <dxf>
      <fill>
        <patternFill patternType="none">
          <bgColor indexed="65"/>
        </patternFill>
      </fill>
    </dxf>
  </rfmt>
  <rfmt sheetId="1" sqref="F48" start="0" length="0">
    <dxf>
      <fill>
        <patternFill patternType="none">
          <bgColor indexed="65"/>
        </patternFill>
      </fill>
    </dxf>
  </rfmt>
  <rfmt sheetId="1" sqref="G48" start="0" length="0">
    <dxf>
      <fill>
        <patternFill patternType="none">
          <bgColor indexed="65"/>
        </patternFill>
      </fill>
    </dxf>
  </rfmt>
  <rfmt sheetId="1" sqref="H48" start="0" length="0">
    <dxf>
      <fill>
        <patternFill patternType="none">
          <bgColor indexed="65"/>
        </patternFill>
      </fill>
    </dxf>
  </rfmt>
  <rfmt sheetId="1" sqref="I48" start="0" length="0">
    <dxf>
      <fill>
        <patternFill patternType="none">
          <bgColor indexed="65"/>
        </patternFill>
      </fill>
    </dxf>
  </rfmt>
  <rfmt sheetId="1" sqref="A49" start="0" length="0">
    <dxf>
      <fill>
        <patternFill patternType="none">
          <bgColor indexed="65"/>
        </patternFill>
      </fill>
    </dxf>
  </rfmt>
  <rfmt sheetId="1" sqref="B49" start="0" length="0">
    <dxf>
      <numFmt numFmtId="30" formatCode="@"/>
      <fill>
        <patternFill patternType="none">
          <bgColor indexed="65"/>
        </patternFill>
      </fill>
    </dxf>
  </rfmt>
  <rfmt sheetId="1" sqref="C49" start="0" length="0">
    <dxf>
      <fill>
        <patternFill patternType="none">
          <bgColor indexed="65"/>
        </patternFill>
      </fill>
      <alignment horizontal="general" readingOrder="0"/>
    </dxf>
  </rfmt>
  <rfmt sheetId="1" sqref="D49" start="0" length="0">
    <dxf>
      <fill>
        <patternFill patternType="none">
          <bgColor indexed="65"/>
        </patternFill>
      </fill>
    </dxf>
  </rfmt>
  <rfmt sheetId="1" sqref="E49" start="0" length="0">
    <dxf>
      <fill>
        <patternFill patternType="none">
          <bgColor indexed="65"/>
        </patternFill>
      </fill>
    </dxf>
  </rfmt>
  <rfmt sheetId="1" sqref="F49" start="0" length="0">
    <dxf>
      <fill>
        <patternFill patternType="none">
          <bgColor indexed="65"/>
        </patternFill>
      </fill>
    </dxf>
  </rfmt>
  <rfmt sheetId="1" sqref="G49" start="0" length="0">
    <dxf>
      <fill>
        <patternFill patternType="none">
          <bgColor indexed="65"/>
        </patternFill>
      </fill>
    </dxf>
  </rfmt>
  <rfmt sheetId="1" sqref="H49" start="0" length="0">
    <dxf>
      <fill>
        <patternFill patternType="none">
          <bgColor indexed="65"/>
        </patternFill>
      </fill>
    </dxf>
  </rfmt>
  <rfmt sheetId="1" sqref="I49" start="0" length="0">
    <dxf>
      <fill>
        <patternFill patternType="none">
          <bgColor indexed="65"/>
        </patternFill>
      </fill>
    </dxf>
  </rfmt>
  <rfmt sheetId="1" sqref="A50" start="0" length="0">
    <dxf>
      <fill>
        <patternFill patternType="none">
          <bgColor indexed="65"/>
        </patternFill>
      </fill>
    </dxf>
  </rfmt>
  <rfmt sheetId="1" sqref="B50" start="0" length="0">
    <dxf>
      <fill>
        <patternFill patternType="none">
          <bgColor indexed="65"/>
        </patternFill>
      </fill>
    </dxf>
  </rfmt>
  <rfmt sheetId="1" sqref="C50" start="0" length="0">
    <dxf>
      <fill>
        <patternFill patternType="none">
          <bgColor indexed="65"/>
        </patternFill>
      </fill>
      <alignment horizontal="general" readingOrder="0"/>
    </dxf>
  </rfmt>
  <rfmt sheetId="1" sqref="D50" start="0" length="0">
    <dxf>
      <fill>
        <patternFill patternType="none">
          <bgColor indexed="65"/>
        </patternFill>
      </fill>
      <alignment horizontal="general" readingOrder="0"/>
    </dxf>
  </rfmt>
  <rfmt sheetId="1" sqref="E50" start="0" length="0">
    <dxf>
      <fill>
        <patternFill patternType="none">
          <bgColor indexed="65"/>
        </patternFill>
      </fill>
    </dxf>
  </rfmt>
  <rfmt sheetId="1" sqref="F50" start="0" length="0">
    <dxf>
      <fill>
        <patternFill patternType="none">
          <bgColor indexed="65"/>
        </patternFill>
      </fill>
    </dxf>
  </rfmt>
  <rfmt sheetId="1" sqref="G50" start="0" length="0">
    <dxf>
      <fill>
        <patternFill patternType="none">
          <bgColor indexed="65"/>
        </patternFill>
      </fill>
    </dxf>
  </rfmt>
  <rfmt sheetId="1" sqref="H50" start="0" length="0">
    <dxf>
      <fill>
        <patternFill patternType="none">
          <bgColor indexed="65"/>
        </patternFill>
      </fill>
    </dxf>
  </rfmt>
  <rfmt sheetId="1" sqref="I50" start="0" length="0">
    <dxf>
      <fill>
        <patternFill patternType="none">
          <bgColor indexed="65"/>
        </patternFill>
      </fill>
    </dxf>
  </rfmt>
  <rfmt sheetId="1" sqref="A51" start="0" length="0">
    <dxf>
      <fill>
        <patternFill patternType="none">
          <bgColor indexed="65"/>
        </patternFill>
      </fill>
    </dxf>
  </rfmt>
  <rfmt sheetId="1" sqref="B51" start="0" length="0">
    <dxf>
      <fill>
        <patternFill patternType="none">
          <bgColor indexed="65"/>
        </patternFill>
      </fill>
    </dxf>
  </rfmt>
  <rfmt sheetId="1" sqref="C51" start="0" length="0">
    <dxf>
      <fill>
        <patternFill patternType="none">
          <bgColor indexed="65"/>
        </patternFill>
      </fill>
      <alignment horizontal="general" readingOrder="0"/>
    </dxf>
  </rfmt>
  <rfmt sheetId="1" sqref="D51" start="0" length="0">
    <dxf>
      <fill>
        <patternFill patternType="none">
          <bgColor indexed="65"/>
        </patternFill>
      </fill>
    </dxf>
  </rfmt>
  <rfmt sheetId="1" sqref="E51" start="0" length="0">
    <dxf>
      <fill>
        <patternFill patternType="none">
          <bgColor indexed="65"/>
        </patternFill>
      </fill>
    </dxf>
  </rfmt>
  <rfmt sheetId="1" sqref="F51" start="0" length="0">
    <dxf>
      <fill>
        <patternFill patternType="none">
          <bgColor indexed="65"/>
        </patternFill>
      </fill>
    </dxf>
  </rfmt>
  <rfmt sheetId="1" sqref="G51" start="0" length="0">
    <dxf>
      <fill>
        <patternFill patternType="none">
          <bgColor indexed="65"/>
        </patternFill>
      </fill>
    </dxf>
  </rfmt>
  <rfmt sheetId="1" sqref="H51" start="0" length="0">
    <dxf>
      <fill>
        <patternFill patternType="none">
          <bgColor indexed="65"/>
        </patternFill>
      </fill>
    </dxf>
  </rfmt>
  <rfmt sheetId="1" sqref="I51" start="0" length="0">
    <dxf>
      <fill>
        <patternFill patternType="none">
          <bgColor indexed="65"/>
        </patternFill>
      </fill>
    </dxf>
  </rfmt>
  <rfmt sheetId="1" sqref="A52" start="0" length="0">
    <dxf>
      <fill>
        <patternFill patternType="none">
          <bgColor indexed="65"/>
        </patternFill>
      </fill>
    </dxf>
  </rfmt>
  <rfmt sheetId="1" sqref="B52" start="0" length="0">
    <dxf>
      <fill>
        <patternFill patternType="none">
          <bgColor indexed="65"/>
        </patternFill>
      </fill>
      <alignment horizontal="general" readingOrder="0"/>
    </dxf>
  </rfmt>
  <rfmt sheetId="1" sqref="C52" start="0" length="0">
    <dxf>
      <fill>
        <patternFill patternType="none">
          <bgColor indexed="65"/>
        </patternFill>
      </fill>
      <alignment horizontal="general" readingOrder="0"/>
    </dxf>
  </rfmt>
  <rfmt sheetId="1" sqref="D52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52" start="0" length="0">
    <dxf>
      <fill>
        <patternFill patternType="none">
          <bgColor indexed="65"/>
        </patternFill>
      </fill>
    </dxf>
  </rfmt>
  <rfmt sheetId="1" sqref="F52" start="0" length="0">
    <dxf>
      <fill>
        <patternFill patternType="none">
          <bgColor indexed="65"/>
        </patternFill>
      </fill>
    </dxf>
  </rfmt>
  <rfmt sheetId="1" sqref="G52" start="0" length="0">
    <dxf>
      <fill>
        <patternFill patternType="none">
          <bgColor indexed="65"/>
        </patternFill>
      </fill>
    </dxf>
  </rfmt>
  <rfmt sheetId="1" sqref="H52" start="0" length="0">
    <dxf>
      <fill>
        <patternFill patternType="none">
          <bgColor indexed="65"/>
        </patternFill>
      </fill>
    </dxf>
  </rfmt>
  <rfmt sheetId="1" sqref="I52" start="0" length="0">
    <dxf>
      <fill>
        <patternFill patternType="none">
          <bgColor indexed="65"/>
        </patternFill>
      </fill>
    </dxf>
  </rfmt>
  <rfmt sheetId="1" sqref="A53" start="0" length="0">
    <dxf>
      <fill>
        <patternFill patternType="none">
          <bgColor indexed="65"/>
        </patternFill>
      </fill>
    </dxf>
  </rfmt>
  <rfmt sheetId="1" sqref="B53" start="0" length="0">
    <dxf>
      <fill>
        <patternFill patternType="none">
          <bgColor indexed="65"/>
        </patternFill>
      </fill>
    </dxf>
  </rfmt>
  <rfmt sheetId="1" sqref="C5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53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5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5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fmt sheetId="1" sqref="G53" start="0" length="0">
    <dxf>
      <fill>
        <patternFill patternType="none">
          <bgColor indexed="65"/>
        </patternFill>
      </fill>
    </dxf>
  </rfmt>
  <rfmt sheetId="1" sqref="H53" start="0" length="0">
    <dxf>
      <fill>
        <patternFill patternType="none">
          <bgColor indexed="65"/>
        </patternFill>
      </fill>
    </dxf>
  </rfmt>
  <rfmt sheetId="1" sqref="I53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54" start="0" length="0">
    <dxf>
      <fill>
        <patternFill patternType="none">
          <bgColor indexed="65"/>
        </patternFill>
      </fill>
    </dxf>
  </rfmt>
  <rfmt sheetId="1" sqref="B54" start="0" length="0">
    <dxf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54" start="0" length="0">
    <dxf>
      <fill>
        <patternFill patternType="none">
          <bgColor indexed="65"/>
        </patternFill>
      </fill>
      <alignment horizontal="general" readingOrder="0"/>
    </dxf>
  </rfmt>
  <rfmt sheetId="1" sqref="D54" start="0" length="0">
    <dxf>
      <fill>
        <patternFill patternType="none">
          <bgColor indexed="65"/>
        </patternFill>
      </fill>
    </dxf>
  </rfmt>
  <rfmt sheetId="1" sqref="E5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5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fmt sheetId="1" sqref="G54" start="0" length="0">
    <dxf>
      <fill>
        <patternFill patternType="none">
          <bgColor indexed="65"/>
        </patternFill>
      </fill>
    </dxf>
  </rfmt>
  <rfmt sheetId="1" sqref="H54" start="0" length="0">
    <dxf>
      <fill>
        <patternFill patternType="none">
          <bgColor indexed="65"/>
        </patternFill>
      </fill>
    </dxf>
  </rfmt>
  <rfmt sheetId="1" sqref="I5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5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B5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C5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D5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dxf>
  </rfmt>
  <rfmt sheetId="1" sqref="E5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5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fmt sheetId="1" sqref="G5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dxf>
  </rfmt>
  <rfmt sheetId="1" sqref="H5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dxf>
  </rfmt>
  <rfmt sheetId="1" sqref="I55" start="0" length="0">
    <dxf>
      <fill>
        <patternFill patternType="none">
          <bgColor indexed="65"/>
        </patternFill>
      </fill>
    </dxf>
  </rfmt>
  <rfmt sheetId="1" sqref="A56" start="0" length="0">
    <dxf>
      <fill>
        <patternFill patternType="none">
          <bgColor indexed="65"/>
        </patternFill>
      </fill>
    </dxf>
  </rfmt>
  <rfmt sheetId="1" sqref="B56" start="0" length="0">
    <dxf>
      <fill>
        <patternFill patternType="none">
          <bgColor indexed="65"/>
        </patternFill>
      </fill>
    </dxf>
  </rfmt>
  <rfmt sheetId="1" sqref="C56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D56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56" start="0" length="0">
    <dxf>
      <fill>
        <patternFill patternType="none">
          <bgColor indexed="65"/>
        </patternFill>
      </fill>
    </dxf>
  </rfmt>
  <rfmt sheetId="1" sqref="F56" start="0" length="0">
    <dxf>
      <fill>
        <patternFill patternType="none">
          <bgColor indexed="65"/>
        </patternFill>
      </fill>
    </dxf>
  </rfmt>
  <rfmt sheetId="1" sqref="G56" start="0" length="0">
    <dxf>
      <fill>
        <patternFill patternType="none">
          <bgColor indexed="65"/>
        </patternFill>
      </fill>
    </dxf>
  </rfmt>
  <rfmt sheetId="1" sqref="H56" start="0" length="0">
    <dxf>
      <fill>
        <patternFill patternType="none">
          <bgColor indexed="65"/>
        </patternFill>
      </fill>
    </dxf>
  </rfmt>
  <rfmt sheetId="1" sqref="I56" start="0" length="0">
    <dxf>
      <fill>
        <patternFill patternType="none">
          <bgColor indexed="65"/>
        </patternFill>
      </fill>
    </dxf>
  </rfmt>
  <rfmt sheetId="1" sqref="A57" start="0" length="0">
    <dxf>
      <fill>
        <patternFill patternType="none">
          <bgColor indexed="65"/>
        </patternFill>
      </fill>
    </dxf>
  </rfmt>
  <rfmt sheetId="1" sqref="B57" start="0" length="0">
    <dxf>
      <numFmt numFmtId="0" formatCode="General"/>
      <fill>
        <patternFill patternType="none">
          <bgColor indexed="65"/>
        </patternFill>
      </fill>
    </dxf>
  </rfmt>
  <rfmt sheetId="1" sqref="C57" start="0" length="0">
    <dxf>
      <fill>
        <patternFill patternType="none">
          <bgColor indexed="65"/>
        </patternFill>
      </fill>
      <alignment horizontal="right" readingOrder="0"/>
    </dxf>
  </rfmt>
  <rfmt sheetId="1" sqref="D57" start="0" length="0">
    <dxf>
      <fill>
        <patternFill patternType="none">
          <bgColor indexed="65"/>
        </patternFill>
      </fill>
    </dxf>
  </rfmt>
  <rfmt sheetId="1" sqref="E57" start="0" length="0">
    <dxf>
      <fill>
        <patternFill patternType="none">
          <bgColor indexed="65"/>
        </patternFill>
      </fill>
    </dxf>
  </rfmt>
  <rfmt sheetId="1" sqref="F57" start="0" length="0">
    <dxf>
      <fill>
        <patternFill patternType="none">
          <bgColor indexed="65"/>
        </patternFill>
      </fill>
    </dxf>
  </rfmt>
  <rfmt sheetId="1" sqref="G57" start="0" length="0">
    <dxf>
      <fill>
        <patternFill patternType="none">
          <bgColor indexed="65"/>
        </patternFill>
      </fill>
    </dxf>
  </rfmt>
  <rfmt sheetId="1" sqref="H57" start="0" length="0">
    <dxf>
      <fill>
        <patternFill patternType="none">
          <bgColor indexed="65"/>
        </patternFill>
      </fill>
    </dxf>
  </rfmt>
  <rfmt sheetId="1" sqref="I57" start="0" length="0">
    <dxf>
      <fill>
        <patternFill patternType="none">
          <bgColor indexed="65"/>
        </patternFill>
      </fill>
    </dxf>
  </rfmt>
  <rfmt sheetId="1" sqref="A58" start="0" length="0">
    <dxf>
      <fill>
        <patternFill patternType="none">
          <bgColor indexed="65"/>
        </patternFill>
      </fill>
    </dxf>
  </rfmt>
  <rfmt sheetId="1" sqref="B58" start="0" length="0">
    <dxf>
      <fill>
        <patternFill patternType="none">
          <bgColor indexed="65"/>
        </patternFill>
      </fill>
      <alignment horizontal="general" readingOrder="0"/>
    </dxf>
  </rfmt>
  <rfmt sheetId="1" sqref="C58" start="0" length="0">
    <dxf>
      <fill>
        <patternFill patternType="none">
          <bgColor indexed="65"/>
        </patternFill>
      </fill>
    </dxf>
  </rfmt>
  <rfmt sheetId="1" sqref="D58" start="0" length="0">
    <dxf>
      <fill>
        <patternFill patternType="none">
          <bgColor indexed="65"/>
        </patternFill>
      </fill>
      <alignment horizontal="right" readingOrder="0"/>
    </dxf>
  </rfmt>
  <rfmt sheetId="1" sqref="E58" start="0" length="0">
    <dxf>
      <fill>
        <patternFill patternType="none">
          <bgColor indexed="65"/>
        </patternFill>
      </fill>
    </dxf>
  </rfmt>
  <rfmt sheetId="1" sqref="F58" start="0" length="0">
    <dxf>
      <fill>
        <patternFill patternType="none">
          <bgColor indexed="65"/>
        </patternFill>
      </fill>
    </dxf>
  </rfmt>
  <rfmt sheetId="1" sqref="G58" start="0" length="0">
    <dxf>
      <fill>
        <patternFill patternType="none">
          <bgColor indexed="65"/>
        </patternFill>
      </fill>
    </dxf>
  </rfmt>
  <rfmt sheetId="1" sqref="H58" start="0" length="0">
    <dxf>
      <fill>
        <patternFill patternType="none">
          <bgColor indexed="65"/>
        </patternFill>
      </fill>
    </dxf>
  </rfmt>
  <rfmt sheetId="1" sqref="I58" start="0" length="0">
    <dxf>
      <fill>
        <patternFill patternType="none">
          <bgColor indexed="65"/>
        </patternFill>
      </fill>
    </dxf>
  </rfmt>
  <rfmt sheetId="1" sqref="A59" start="0" length="0">
    <dxf>
      <fill>
        <patternFill patternType="none">
          <bgColor indexed="65"/>
        </patternFill>
      </fill>
    </dxf>
  </rfmt>
  <rfmt sheetId="1" sqref="B59" start="0" length="0">
    <dxf>
      <fill>
        <patternFill patternType="none">
          <bgColor indexed="65"/>
        </patternFill>
      </fill>
    </dxf>
  </rfmt>
  <rfmt sheetId="1" sqref="C59" start="0" length="0">
    <dxf>
      <fill>
        <patternFill patternType="none">
          <bgColor indexed="65"/>
        </patternFill>
      </fill>
    </dxf>
  </rfmt>
  <rfmt sheetId="1" sqref="D59" start="0" length="0">
    <dxf>
      <fill>
        <patternFill patternType="none">
          <bgColor indexed="65"/>
        </patternFill>
      </fill>
    </dxf>
  </rfmt>
  <rfmt sheetId="1" sqref="E59" start="0" length="0">
    <dxf>
      <fill>
        <patternFill patternType="none">
          <bgColor indexed="65"/>
        </patternFill>
      </fill>
    </dxf>
  </rfmt>
  <rfmt sheetId="1" sqref="F59" start="0" length="0">
    <dxf>
      <fill>
        <patternFill patternType="none">
          <bgColor indexed="65"/>
        </patternFill>
      </fill>
    </dxf>
  </rfmt>
  <rfmt sheetId="1" sqref="G59" start="0" length="0">
    <dxf>
      <fill>
        <patternFill patternType="none">
          <bgColor indexed="65"/>
        </patternFill>
      </fill>
    </dxf>
  </rfmt>
  <rfmt sheetId="1" sqref="H59" start="0" length="0">
    <dxf>
      <fill>
        <patternFill patternType="none">
          <bgColor indexed="65"/>
        </patternFill>
      </fill>
    </dxf>
  </rfmt>
  <rfmt sheetId="1" sqref="I59" start="0" length="0">
    <dxf>
      <fill>
        <patternFill patternType="none">
          <bgColor indexed="65"/>
        </patternFill>
      </fill>
    </dxf>
  </rfmt>
  <rfmt sheetId="1" sqref="A60" start="0" length="0">
    <dxf>
      <fill>
        <patternFill patternType="none">
          <bgColor indexed="65"/>
        </patternFill>
      </fill>
    </dxf>
  </rfmt>
  <rfmt sheetId="1" sqref="B60" start="0" length="0">
    <dxf>
      <fill>
        <patternFill patternType="none">
          <bgColor indexed="65"/>
        </patternFill>
      </fill>
    </dxf>
  </rfmt>
  <rfmt sheetId="1" sqref="C60" start="0" length="0">
    <dxf>
      <fill>
        <patternFill patternType="none">
          <bgColor indexed="65"/>
        </patternFill>
      </fill>
    </dxf>
  </rfmt>
  <rfmt sheetId="1" sqref="D60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60" start="0" length="0">
    <dxf>
      <fill>
        <patternFill patternType="none">
          <bgColor indexed="65"/>
        </patternFill>
      </fill>
    </dxf>
  </rfmt>
  <rfmt sheetId="1" sqref="F60" start="0" length="0">
    <dxf>
      <fill>
        <patternFill patternType="none">
          <bgColor indexed="65"/>
        </patternFill>
      </fill>
    </dxf>
  </rfmt>
  <rfmt sheetId="1" sqref="G60" start="0" length="0">
    <dxf>
      <fill>
        <patternFill patternType="none">
          <bgColor indexed="65"/>
        </patternFill>
      </fill>
    </dxf>
  </rfmt>
  <rfmt sheetId="1" sqref="H60" start="0" length="0">
    <dxf>
      <fill>
        <patternFill patternType="none">
          <bgColor indexed="65"/>
        </patternFill>
      </fill>
    </dxf>
  </rfmt>
  <rfmt sheetId="1" sqref="I60" start="0" length="0">
    <dxf>
      <fill>
        <patternFill patternType="none">
          <bgColor indexed="65"/>
        </patternFill>
      </fill>
    </dxf>
  </rfmt>
  <rfmt sheetId="1" sqref="A61" start="0" length="0">
    <dxf>
      <fill>
        <patternFill patternType="none">
          <bgColor indexed="65"/>
        </patternFill>
      </fill>
    </dxf>
  </rfmt>
  <rfmt sheetId="1" sqref="B61" start="0" length="0">
    <dxf>
      <fill>
        <patternFill patternType="none">
          <bgColor indexed="65"/>
        </patternFill>
      </fill>
      <alignment horizontal="general" readingOrder="0"/>
    </dxf>
  </rfmt>
  <rfmt sheetId="1" sqref="C61" start="0" length="0">
    <dxf>
      <fill>
        <patternFill patternType="none">
          <bgColor indexed="65"/>
        </patternFill>
      </fill>
    </dxf>
  </rfmt>
  <rfmt sheetId="1" sqref="D61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61" start="0" length="0">
    <dxf>
      <fill>
        <patternFill patternType="none">
          <bgColor indexed="65"/>
        </patternFill>
      </fill>
    </dxf>
  </rfmt>
  <rfmt sheetId="1" sqref="F61" start="0" length="0">
    <dxf>
      <fill>
        <patternFill patternType="none">
          <bgColor indexed="65"/>
        </patternFill>
      </fill>
    </dxf>
  </rfmt>
  <rfmt sheetId="1" sqref="G61" start="0" length="0">
    <dxf>
      <fill>
        <patternFill patternType="none">
          <bgColor indexed="65"/>
        </patternFill>
      </fill>
    </dxf>
  </rfmt>
  <rfmt sheetId="1" sqref="H61" start="0" length="0">
    <dxf>
      <fill>
        <patternFill patternType="none">
          <bgColor indexed="65"/>
        </patternFill>
      </fill>
    </dxf>
  </rfmt>
  <rfmt sheetId="1" sqref="I61" start="0" length="0">
    <dxf>
      <fill>
        <patternFill patternType="none">
          <bgColor indexed="65"/>
        </patternFill>
      </fill>
    </dxf>
  </rfmt>
  <rfmt sheetId="1" sqref="A62" start="0" length="0">
    <dxf>
      <fill>
        <patternFill patternType="none">
          <bgColor indexed="65"/>
        </patternFill>
      </fill>
    </dxf>
  </rfmt>
  <rfmt sheetId="1" sqref="B62" start="0" length="0">
    <dxf>
      <fill>
        <patternFill patternType="none">
          <bgColor indexed="65"/>
        </patternFill>
      </fill>
      <alignment horizontal="left" readingOrder="0"/>
    </dxf>
  </rfmt>
  <rfmt sheetId="1" sqref="C62" start="0" length="0">
    <dxf>
      <fill>
        <patternFill patternType="none">
          <bgColor indexed="65"/>
        </patternFill>
      </fill>
    </dxf>
  </rfmt>
  <rfmt sheetId="1" sqref="D62" start="0" length="0">
    <dxf>
      <fill>
        <patternFill patternType="none">
          <bgColor indexed="65"/>
        </patternFill>
      </fill>
    </dxf>
  </rfmt>
  <rfmt sheetId="1" sqref="E62" start="0" length="0">
    <dxf>
      <fill>
        <patternFill patternType="none">
          <bgColor indexed="65"/>
        </patternFill>
      </fill>
    </dxf>
  </rfmt>
  <rfmt sheetId="1" sqref="F62" start="0" length="0">
    <dxf>
      <fill>
        <patternFill patternType="none">
          <bgColor indexed="65"/>
        </patternFill>
      </fill>
    </dxf>
  </rfmt>
  <rfmt sheetId="1" sqref="G62" start="0" length="0">
    <dxf>
      <fill>
        <patternFill patternType="none">
          <bgColor indexed="65"/>
        </patternFill>
      </fill>
    </dxf>
  </rfmt>
  <rfmt sheetId="1" sqref="H62" start="0" length="0">
    <dxf>
      <fill>
        <patternFill patternType="none">
          <bgColor indexed="65"/>
        </patternFill>
      </fill>
    </dxf>
  </rfmt>
  <rfmt sheetId="1" sqref="I62" start="0" length="0">
    <dxf>
      <fill>
        <patternFill patternType="none">
          <bgColor indexed="65"/>
        </patternFill>
      </fill>
    </dxf>
  </rfmt>
  <rfmt sheetId="1" sqref="A63" start="0" length="0">
    <dxf>
      <fill>
        <patternFill patternType="none">
          <bgColor indexed="65"/>
        </patternFill>
      </fill>
    </dxf>
  </rfmt>
  <rfmt sheetId="1" sqref="B63" start="0" length="0">
    <dxf>
      <fill>
        <patternFill patternType="none">
          <bgColor indexed="65"/>
        </patternFill>
      </fill>
      <alignment horizontal="left" readingOrder="0"/>
    </dxf>
  </rfmt>
  <rfmt sheetId="1" sqref="C63" start="0" length="0">
    <dxf>
      <fill>
        <patternFill patternType="none">
          <bgColor indexed="65"/>
        </patternFill>
      </fill>
    </dxf>
  </rfmt>
  <rfmt sheetId="1" sqref="D63" start="0" length="0">
    <dxf>
      <fill>
        <patternFill patternType="none">
          <bgColor indexed="65"/>
        </patternFill>
      </fill>
      <alignment horizontal="general" readingOrder="0"/>
    </dxf>
  </rfmt>
  <rfmt sheetId="1" sqref="E63" start="0" length="0">
    <dxf>
      <fill>
        <patternFill patternType="none">
          <bgColor indexed="65"/>
        </patternFill>
      </fill>
    </dxf>
  </rfmt>
  <rfmt sheetId="1" sqref="F63" start="0" length="0">
    <dxf>
      <fill>
        <patternFill patternType="none">
          <bgColor indexed="65"/>
        </patternFill>
      </fill>
    </dxf>
  </rfmt>
  <rfmt sheetId="1" sqref="G63" start="0" length="0">
    <dxf>
      <fill>
        <patternFill patternType="none">
          <bgColor indexed="65"/>
        </patternFill>
      </fill>
    </dxf>
  </rfmt>
  <rfmt sheetId="1" sqref="H63" start="0" length="0">
    <dxf>
      <fill>
        <patternFill patternType="none">
          <bgColor indexed="65"/>
        </patternFill>
      </fill>
    </dxf>
  </rfmt>
  <rfmt sheetId="1" sqref="I63" start="0" length="0">
    <dxf>
      <fill>
        <patternFill patternType="none">
          <bgColor indexed="65"/>
        </patternFill>
      </fill>
    </dxf>
  </rfmt>
  <rfmt sheetId="1" sqref="A64" start="0" length="0">
    <dxf>
      <fill>
        <patternFill patternType="none">
          <bgColor indexed="65"/>
        </patternFill>
      </fill>
    </dxf>
  </rfmt>
  <rfmt sheetId="1" sqref="B64" start="0" length="0">
    <dxf>
      <fill>
        <patternFill patternType="none">
          <bgColor indexed="65"/>
        </patternFill>
      </fill>
    </dxf>
  </rfmt>
  <rfmt sheetId="1" sqref="C64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D64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64" start="0" length="0">
    <dxf>
      <fill>
        <patternFill patternType="none">
          <bgColor indexed="65"/>
        </patternFill>
      </fill>
    </dxf>
  </rfmt>
  <rfmt sheetId="1" sqref="F64" start="0" length="0">
    <dxf>
      <fill>
        <patternFill patternType="none">
          <bgColor indexed="65"/>
        </patternFill>
      </fill>
    </dxf>
  </rfmt>
  <rfmt sheetId="1" sqref="G64" start="0" length="0">
    <dxf>
      <fill>
        <patternFill patternType="none">
          <bgColor indexed="65"/>
        </patternFill>
      </fill>
    </dxf>
  </rfmt>
  <rfmt sheetId="1" sqref="H64" start="0" length="0">
    <dxf>
      <fill>
        <patternFill patternType="none">
          <bgColor indexed="65"/>
        </patternFill>
      </fill>
    </dxf>
  </rfmt>
  <rfmt sheetId="1" sqref="I64" start="0" length="0">
    <dxf>
      <fill>
        <patternFill patternType="none">
          <bgColor indexed="65"/>
        </patternFill>
      </fill>
    </dxf>
  </rfmt>
  <rfmt sheetId="1" sqref="A65" start="0" length="0">
    <dxf>
      <fill>
        <patternFill patternType="none">
          <bgColor indexed="65"/>
        </patternFill>
      </fill>
    </dxf>
  </rfmt>
  <rfmt sheetId="1" sqref="B65" start="0" length="0">
    <dxf>
      <fill>
        <patternFill patternType="none">
          <bgColor indexed="65"/>
        </patternFill>
      </fill>
    </dxf>
  </rfmt>
  <rfmt sheetId="1" sqref="C65" start="0" length="0">
    <dxf>
      <fill>
        <patternFill patternType="none">
          <bgColor indexed="65"/>
        </patternFill>
      </fill>
      <alignment horizontal="general" readingOrder="0"/>
    </dxf>
  </rfmt>
  <rfmt sheetId="1" sqref="D65" start="0" length="0">
    <dxf>
      <fill>
        <patternFill patternType="none">
          <bgColor indexed="65"/>
        </patternFill>
      </fill>
    </dxf>
  </rfmt>
  <rfmt sheetId="1" sqref="E65" start="0" length="0">
    <dxf>
      <fill>
        <patternFill patternType="none">
          <bgColor indexed="65"/>
        </patternFill>
      </fill>
    </dxf>
  </rfmt>
  <rfmt sheetId="1" sqref="F65" start="0" length="0">
    <dxf>
      <fill>
        <patternFill patternType="none">
          <bgColor indexed="65"/>
        </patternFill>
      </fill>
    </dxf>
  </rfmt>
  <rfmt sheetId="1" sqref="G65" start="0" length="0">
    <dxf>
      <fill>
        <patternFill patternType="none">
          <bgColor indexed="65"/>
        </patternFill>
      </fill>
    </dxf>
  </rfmt>
  <rfmt sheetId="1" sqref="H65" start="0" length="0">
    <dxf>
      <fill>
        <patternFill patternType="none">
          <bgColor indexed="65"/>
        </patternFill>
      </fill>
    </dxf>
  </rfmt>
  <rfmt sheetId="1" sqref="I65" start="0" length="0">
    <dxf>
      <fill>
        <patternFill patternType="none">
          <bgColor indexed="65"/>
        </patternFill>
      </fill>
    </dxf>
  </rfmt>
  <rfmt sheetId="1" sqref="A66" start="0" length="0">
    <dxf>
      <fill>
        <patternFill patternType="none">
          <bgColor indexed="65"/>
        </patternFill>
      </fill>
    </dxf>
  </rfmt>
  <rfmt sheetId="1" sqref="B66" start="0" length="0">
    <dxf>
      <fill>
        <patternFill patternType="none">
          <bgColor indexed="65"/>
        </patternFill>
      </fill>
      <alignment horizontal="left" readingOrder="0"/>
    </dxf>
  </rfmt>
  <rfmt sheetId="1" sqref="C66" start="0" length="0">
    <dxf>
      <fill>
        <patternFill patternType="none">
          <bgColor indexed="65"/>
        </patternFill>
      </fill>
    </dxf>
  </rfmt>
  <rfmt sheetId="1" sqref="D66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66" start="0" length="0">
    <dxf>
      <fill>
        <patternFill patternType="none">
          <bgColor indexed="65"/>
        </patternFill>
      </fill>
    </dxf>
  </rfmt>
  <rfmt sheetId="1" sqref="F66" start="0" length="0">
    <dxf>
      <fill>
        <patternFill patternType="none">
          <bgColor indexed="65"/>
        </patternFill>
      </fill>
    </dxf>
  </rfmt>
  <rfmt sheetId="1" sqref="G66" start="0" length="0">
    <dxf>
      <fill>
        <patternFill patternType="none">
          <bgColor indexed="65"/>
        </patternFill>
      </fill>
    </dxf>
  </rfmt>
  <rfmt sheetId="1" sqref="H66" start="0" length="0">
    <dxf>
      <fill>
        <patternFill patternType="none">
          <bgColor indexed="65"/>
        </patternFill>
      </fill>
    </dxf>
  </rfmt>
  <rfmt sheetId="1" sqref="I66" start="0" length="0">
    <dxf>
      <fill>
        <patternFill patternType="none">
          <bgColor indexed="65"/>
        </patternFill>
      </fill>
    </dxf>
  </rfmt>
  <rfmt sheetId="1" sqref="A67" start="0" length="0">
    <dxf>
      <fill>
        <patternFill patternType="none">
          <bgColor indexed="65"/>
        </patternFill>
      </fill>
    </dxf>
  </rfmt>
  <rfmt sheetId="1" sqref="B67" start="0" length="0">
    <dxf>
      <fill>
        <patternFill patternType="none">
          <bgColor indexed="65"/>
        </patternFill>
      </fill>
    </dxf>
  </rfmt>
  <rfmt sheetId="1" sqref="C67" start="0" length="0">
    <dxf>
      <fill>
        <patternFill patternType="none">
          <bgColor indexed="65"/>
        </patternFill>
      </fill>
      <alignment horizontal="right" readingOrder="0"/>
    </dxf>
  </rfmt>
  <rfmt sheetId="1" sqref="D67" start="0" length="0">
    <dxf>
      <fill>
        <patternFill patternType="none">
          <bgColor indexed="65"/>
        </patternFill>
      </fill>
    </dxf>
  </rfmt>
  <rfmt sheetId="1" sqref="E67" start="0" length="0">
    <dxf>
      <fill>
        <patternFill patternType="none">
          <bgColor indexed="65"/>
        </patternFill>
      </fill>
    </dxf>
  </rfmt>
  <rfmt sheetId="1" sqref="F67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G67" start="0" length="0">
    <dxf>
      <fill>
        <patternFill patternType="none">
          <bgColor indexed="65"/>
        </patternFill>
      </fill>
    </dxf>
  </rfmt>
  <rfmt sheetId="1" sqref="H67" start="0" length="0">
    <dxf>
      <fill>
        <patternFill patternType="none">
          <bgColor indexed="65"/>
        </patternFill>
      </fill>
    </dxf>
  </rfmt>
  <rfmt sheetId="1" sqref="I6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68" start="0" length="0">
    <dxf>
      <fill>
        <patternFill patternType="none">
          <bgColor indexed="65"/>
        </patternFill>
      </fill>
    </dxf>
  </rfmt>
  <rfmt sheetId="1" sqref="B68" start="0" length="0">
    <dxf>
      <fill>
        <patternFill patternType="none">
          <bgColor indexed="65"/>
        </patternFill>
      </fill>
      <alignment horizontal="left" readingOrder="0"/>
    </dxf>
  </rfmt>
  <rfmt sheetId="1" sqref="C68" start="0" length="0">
    <dxf>
      <fill>
        <patternFill patternType="none">
          <bgColor indexed="65"/>
        </patternFill>
      </fill>
      <alignment horizontal="right" readingOrder="0"/>
    </dxf>
  </rfmt>
  <rfmt sheetId="1" sqref="D68" start="0" length="0">
    <dxf>
      <fill>
        <patternFill patternType="none">
          <bgColor indexed="65"/>
        </patternFill>
      </fill>
    </dxf>
  </rfmt>
  <rfmt sheetId="1" sqref="E68" start="0" length="0">
    <dxf>
      <fill>
        <patternFill patternType="none">
          <bgColor indexed="65"/>
        </patternFill>
      </fill>
    </dxf>
  </rfmt>
  <rfmt sheetId="1" sqref="F68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G68" start="0" length="0">
    <dxf>
      <fill>
        <patternFill patternType="none">
          <bgColor indexed="65"/>
        </patternFill>
      </fill>
    </dxf>
  </rfmt>
  <rfmt sheetId="1" sqref="H68" start="0" length="0">
    <dxf>
      <fill>
        <patternFill patternType="none">
          <bgColor indexed="65"/>
        </patternFill>
      </fill>
    </dxf>
  </rfmt>
  <rfmt sheetId="1" sqref="I68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69" start="0" length="0">
    <dxf>
      <fill>
        <patternFill patternType="none">
          <bgColor indexed="65"/>
        </patternFill>
      </fill>
    </dxf>
  </rfmt>
  <rfmt sheetId="1" sqref="B69" start="0" length="0">
    <dxf>
      <fill>
        <patternFill patternType="none">
          <bgColor indexed="65"/>
        </patternFill>
      </fill>
      <alignment horizontal="left" readingOrder="0"/>
    </dxf>
  </rfmt>
  <rfmt sheetId="1" sqref="C69" start="0" length="0">
    <dxf>
      <fill>
        <patternFill patternType="none">
          <bgColor indexed="65"/>
        </patternFill>
      </fill>
    </dxf>
  </rfmt>
  <rfmt sheetId="1" sqref="D69" start="0" length="0">
    <dxf>
      <fill>
        <patternFill patternType="none">
          <bgColor indexed="65"/>
        </patternFill>
      </fill>
    </dxf>
  </rfmt>
  <rfmt sheetId="1" sqref="E69" start="0" length="0">
    <dxf>
      <fill>
        <patternFill patternType="none">
          <bgColor indexed="65"/>
        </patternFill>
      </fill>
    </dxf>
  </rfmt>
  <rfmt sheetId="1" sqref="F69" start="0" length="0">
    <dxf>
      <fill>
        <patternFill patternType="none">
          <bgColor indexed="65"/>
        </patternFill>
      </fill>
    </dxf>
  </rfmt>
  <rfmt sheetId="1" sqref="G69" start="0" length="0">
    <dxf>
      <fill>
        <patternFill patternType="none">
          <bgColor indexed="65"/>
        </patternFill>
      </fill>
    </dxf>
  </rfmt>
  <rfmt sheetId="1" sqref="H69" start="0" length="0">
    <dxf>
      <fill>
        <patternFill patternType="none">
          <bgColor indexed="65"/>
        </patternFill>
      </fill>
    </dxf>
  </rfmt>
  <rfmt sheetId="1" sqref="I69" start="0" length="0">
    <dxf>
      <fill>
        <patternFill patternType="none">
          <bgColor indexed="65"/>
        </patternFill>
      </fill>
    </dxf>
  </rfmt>
  <rfmt sheetId="1" sqref="A70" start="0" length="0">
    <dxf>
      <fill>
        <patternFill patternType="none">
          <bgColor indexed="65"/>
        </patternFill>
      </fill>
    </dxf>
  </rfmt>
  <rfmt sheetId="1" sqref="B70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dxf>
  </rfmt>
  <rfmt sheetId="1" sqref="C70" start="0" length="0">
    <dxf>
      <fill>
        <patternFill patternType="none">
          <bgColor indexed="65"/>
        </patternFill>
      </fill>
    </dxf>
  </rfmt>
  <rfmt sheetId="1" sqref="D70" start="0" length="0">
    <dxf>
      <fill>
        <patternFill patternType="none">
          <bgColor indexed="65"/>
        </patternFill>
      </fill>
    </dxf>
  </rfmt>
  <rfmt sheetId="1" sqref="E70" start="0" length="0">
    <dxf>
      <fill>
        <patternFill patternType="none">
          <bgColor indexed="65"/>
        </patternFill>
      </fill>
    </dxf>
  </rfmt>
  <rfmt sheetId="1" sqref="F70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G70" start="0" length="0">
    <dxf>
      <fill>
        <patternFill patternType="none">
          <bgColor indexed="65"/>
        </patternFill>
      </fill>
    </dxf>
  </rfmt>
  <rfmt sheetId="1" sqref="H70" start="0" length="0">
    <dxf>
      <fill>
        <patternFill patternType="none">
          <bgColor indexed="65"/>
        </patternFill>
      </fill>
    </dxf>
  </rfmt>
  <rfmt sheetId="1" sqref="I7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71" start="0" length="0">
    <dxf>
      <fill>
        <patternFill patternType="none">
          <bgColor indexed="65"/>
        </patternFill>
      </fill>
    </dxf>
  </rfmt>
  <rfmt sheetId="1" sqref="B71" start="0" length="0">
    <dxf>
      <fill>
        <patternFill patternType="none">
          <bgColor indexed="65"/>
        </patternFill>
      </fill>
    </dxf>
  </rfmt>
  <rfmt sheetId="1" sqref="C71" start="0" length="0">
    <dxf>
      <fill>
        <patternFill patternType="none">
          <bgColor indexed="65"/>
        </patternFill>
      </fill>
    </dxf>
  </rfmt>
  <rfmt sheetId="1" sqref="D71" start="0" length="0">
    <dxf>
      <fill>
        <patternFill patternType="none">
          <bgColor indexed="65"/>
        </patternFill>
      </fill>
      <alignment horizontal="right" readingOrder="0"/>
    </dxf>
  </rfmt>
  <rfmt sheetId="1" sqref="E71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71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71" start="0" length="0">
    <dxf>
      <fill>
        <patternFill patternType="none">
          <bgColor indexed="65"/>
        </patternFill>
      </fill>
    </dxf>
  </rfmt>
  <rfmt sheetId="1" sqref="H71" start="0" length="0">
    <dxf>
      <fill>
        <patternFill patternType="none">
          <bgColor indexed="65"/>
        </patternFill>
      </fill>
    </dxf>
  </rfmt>
  <rfmt sheetId="1" sqref="I7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72" start="0" length="0">
    <dxf>
      <fill>
        <patternFill patternType="none">
          <bgColor indexed="65"/>
        </patternFill>
      </fill>
    </dxf>
  </rfmt>
  <rfmt sheetId="1" sqref="B72" start="0" length="0">
    <dxf>
      <fill>
        <patternFill patternType="none">
          <bgColor indexed="65"/>
        </patternFill>
      </fill>
      <alignment horizontal="general" readingOrder="0"/>
    </dxf>
  </rfmt>
  <rfmt sheetId="1" sqref="C72" start="0" length="0">
    <dxf>
      <fill>
        <patternFill patternType="none">
          <bgColor indexed="65"/>
        </patternFill>
      </fill>
    </dxf>
  </rfmt>
  <rfmt sheetId="1" sqref="D72" start="0" length="0">
    <dxf>
      <fill>
        <patternFill patternType="none">
          <bgColor indexed="65"/>
        </patternFill>
      </fill>
    </dxf>
  </rfmt>
  <rfmt sheetId="1" sqref="E72" start="0" length="0">
    <dxf>
      <fill>
        <patternFill patternType="none">
          <bgColor indexed="65"/>
        </patternFill>
      </fill>
    </dxf>
  </rfmt>
  <rfmt sheetId="1" sqref="F72" start="0" length="0">
    <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G72" start="0" length="0">
    <dxf>
      <fill>
        <patternFill patternType="none">
          <bgColor indexed="65"/>
        </patternFill>
      </fill>
    </dxf>
  </rfmt>
  <rfmt sheetId="1" sqref="H72" start="0" length="0">
    <dxf>
      <fill>
        <patternFill patternType="none">
          <bgColor indexed="65"/>
        </patternFill>
      </fill>
    </dxf>
  </rfmt>
  <rfmt sheetId="1" sqref="I72" start="0" length="0">
    <dxf>
      <fill>
        <patternFill patternType="none">
          <bgColor indexed="65"/>
        </patternFill>
      </fill>
    </dxf>
  </rfmt>
  <rfmt sheetId="1" sqref="A73" start="0" length="0">
    <dxf>
      <fill>
        <patternFill patternType="none">
          <bgColor indexed="65"/>
        </patternFill>
      </fill>
    </dxf>
  </rfmt>
  <rfmt sheetId="1" sqref="B73" start="0" length="0">
    <dxf>
      <fill>
        <patternFill patternType="none">
          <bgColor indexed="65"/>
        </patternFill>
      </fill>
    </dxf>
  </rfmt>
  <rfmt sheetId="1" sqref="C73" start="0" length="0">
    <dxf>
      <fill>
        <patternFill patternType="none">
          <bgColor indexed="65"/>
        </patternFill>
      </fill>
      <alignment horizontal="right" readingOrder="0"/>
    </dxf>
  </rfmt>
  <rfmt sheetId="1" sqref="D73" start="0" length="0">
    <dxf>
      <fill>
        <patternFill patternType="none">
          <bgColor indexed="65"/>
        </patternFill>
      </fill>
    </dxf>
  </rfmt>
  <rfmt sheetId="1" sqref="E73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73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73" start="0" length="0">
    <dxf>
      <fill>
        <patternFill patternType="none">
          <bgColor indexed="65"/>
        </patternFill>
      </fill>
    </dxf>
  </rfmt>
  <rfmt sheetId="1" sqref="H73" start="0" length="0">
    <dxf>
      <fill>
        <patternFill patternType="none">
          <bgColor indexed="65"/>
        </patternFill>
      </fill>
    </dxf>
  </rfmt>
  <rfmt sheetId="1" sqref="I7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74" start="0" length="0">
    <dxf>
      <fill>
        <patternFill patternType="none">
          <bgColor indexed="65"/>
        </patternFill>
      </fill>
    </dxf>
  </rfmt>
  <rfmt sheetId="1" sqref="B74" start="0" length="0">
    <dxf>
      <fill>
        <patternFill patternType="none">
          <bgColor indexed="65"/>
        </patternFill>
      </fill>
    </dxf>
  </rfmt>
  <rfmt sheetId="1" sqref="C74" start="0" length="0">
    <dxf>
      <fill>
        <patternFill patternType="none">
          <bgColor indexed="65"/>
        </patternFill>
      </fill>
      <alignment horizontal="right" readingOrder="0"/>
    </dxf>
  </rfmt>
  <rfmt sheetId="1" sqref="D74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E7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7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74" start="0" length="0">
    <dxf>
      <fill>
        <patternFill patternType="none">
          <bgColor indexed="65"/>
        </patternFill>
      </fill>
    </dxf>
  </rfmt>
  <rfmt sheetId="1" sqref="H74" start="0" length="0">
    <dxf>
      <fill>
        <patternFill patternType="none">
          <bgColor indexed="65"/>
        </patternFill>
      </fill>
    </dxf>
  </rfmt>
  <rfmt sheetId="1" sqref="I7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75" start="0" length="0">
    <dxf>
      <fill>
        <patternFill patternType="none">
          <bgColor indexed="65"/>
        </patternFill>
      </fill>
    </dxf>
  </rfmt>
  <rfmt sheetId="1" sqref="B75" start="0" length="0">
    <dxf>
      <fill>
        <patternFill patternType="none">
          <bgColor indexed="65"/>
        </patternFill>
      </fill>
    </dxf>
  </rfmt>
  <rfmt sheetId="1" sqref="C75" start="0" length="0">
    <dxf>
      <fill>
        <patternFill patternType="none">
          <bgColor indexed="65"/>
        </patternFill>
      </fill>
    </dxf>
  </rfmt>
  <rfmt sheetId="1" sqref="D75" start="0" length="0">
    <dxf>
      <fill>
        <patternFill patternType="none">
          <bgColor indexed="65"/>
        </patternFill>
      </fill>
    </dxf>
  </rfmt>
  <rfmt sheetId="1" sqref="E7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7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75" start="0" length="0">
    <dxf>
      <numFmt numFmtId="164" formatCode="0.000"/>
      <fill>
        <patternFill patternType="none">
          <bgColor indexed="65"/>
        </patternFill>
      </fill>
    </dxf>
  </rfmt>
  <rfmt sheetId="1" sqref="H75" start="0" length="0">
    <dxf>
      <numFmt numFmtId="164" formatCode="0.000"/>
      <fill>
        <patternFill patternType="none">
          <bgColor indexed="65"/>
        </patternFill>
      </fill>
    </dxf>
  </rfmt>
  <rfmt sheetId="1" sqref="I75" start="0" length="0">
    <dxf>
      <fill>
        <patternFill patternType="none">
          <bgColor indexed="65"/>
        </patternFill>
      </fill>
    </dxf>
  </rfmt>
  <rfmt sheetId="1" sqref="A76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76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C7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D7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E7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7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7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H7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I7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77" start="0" length="0">
    <dxf>
      <fill>
        <patternFill patternType="none">
          <bgColor indexed="65"/>
        </patternFill>
      </fill>
    </dxf>
  </rfmt>
  <rfmt sheetId="1" sqref="B77" start="0" length="0">
    <dxf>
      <fill>
        <patternFill patternType="none">
          <bgColor indexed="65"/>
        </patternFill>
      </fill>
    </dxf>
  </rfmt>
  <rfmt sheetId="1" sqref="C77" start="0" length="0">
    <dxf>
      <fill>
        <patternFill patternType="none">
          <bgColor indexed="65"/>
        </patternFill>
      </fill>
    </dxf>
  </rfmt>
  <rfmt sheetId="1" sqref="D77" start="0" length="0">
    <dxf>
      <fill>
        <patternFill patternType="none">
          <bgColor indexed="65"/>
        </patternFill>
      </fill>
      <alignment horizontal="general" readingOrder="0"/>
    </dxf>
  </rfmt>
  <rfmt sheetId="1" sqref="E77" start="0" length="0">
    <dxf>
      <fill>
        <patternFill patternType="none">
          <bgColor indexed="65"/>
        </patternFill>
      </fill>
    </dxf>
  </rfmt>
  <rfmt sheetId="1" sqref="F77" start="0" length="0">
    <dxf>
      <fill>
        <patternFill patternType="none">
          <bgColor indexed="65"/>
        </patternFill>
      </fill>
    </dxf>
  </rfmt>
  <rfmt sheetId="1" sqref="G77" start="0" length="0">
    <dxf>
      <fill>
        <patternFill patternType="none">
          <bgColor indexed="65"/>
        </patternFill>
      </fill>
      <alignment horizontal="general" readingOrder="0"/>
    </dxf>
  </rfmt>
  <rfmt sheetId="1" sqref="H77" start="0" length="0">
    <dxf>
      <fill>
        <patternFill patternType="none">
          <bgColor indexed="65"/>
        </patternFill>
      </fill>
      <alignment horizontal="general" readingOrder="0"/>
    </dxf>
  </rfmt>
  <rfmt sheetId="1" sqref="I7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78" start="0" length="0">
    <dxf>
      <fill>
        <patternFill patternType="none">
          <bgColor indexed="65"/>
        </patternFill>
      </fill>
    </dxf>
  </rfmt>
  <rfmt sheetId="1" sqref="B78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</dxf>
  </rfmt>
  <rfmt sheetId="1" sqref="C78" start="0" length="0">
    <dxf>
      <fill>
        <patternFill patternType="none">
          <bgColor indexed="65"/>
        </patternFill>
      </fill>
    </dxf>
  </rfmt>
  <rfmt sheetId="1" sqref="D78" start="0" length="0">
    <dxf>
      <fill>
        <patternFill patternType="none">
          <bgColor indexed="65"/>
        </patternFill>
      </fill>
      <alignment horizontal="general" readingOrder="0"/>
    </dxf>
  </rfmt>
  <rfmt sheetId="1" sqref="E78" start="0" length="0">
    <dxf>
      <fill>
        <patternFill patternType="none">
          <bgColor indexed="65"/>
        </patternFill>
      </fill>
    </dxf>
  </rfmt>
  <rfmt sheetId="1" sqref="F78" start="0" length="0">
    <dxf>
      <fill>
        <patternFill patternType="none">
          <bgColor indexed="65"/>
        </patternFill>
      </fill>
    </dxf>
  </rfmt>
  <rfmt sheetId="1" sqref="G78" start="0" length="0">
    <dxf>
      <fill>
        <patternFill patternType="none">
          <bgColor indexed="65"/>
        </patternFill>
      </fill>
      <alignment horizontal="general" readingOrder="0"/>
    </dxf>
  </rfmt>
  <rfmt sheetId="1" sqref="H78" start="0" length="0">
    <dxf>
      <fill>
        <patternFill patternType="none">
          <bgColor indexed="65"/>
        </patternFill>
      </fill>
      <alignment horizontal="general" readingOrder="0"/>
    </dxf>
  </rfmt>
  <rfmt sheetId="1" sqref="I78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79" start="0" length="0">
    <dxf>
      <fill>
        <patternFill patternType="none">
          <bgColor indexed="65"/>
        </patternFill>
      </fill>
    </dxf>
  </rfmt>
  <rfmt sheetId="1" sqref="B79" start="0" length="0">
    <dxf>
      <fill>
        <patternFill patternType="none">
          <bgColor indexed="65"/>
        </patternFill>
      </fill>
    </dxf>
  </rfmt>
  <rfmt sheetId="1" sqref="C79" start="0" length="0">
    <dxf>
      <fill>
        <patternFill patternType="none">
          <bgColor indexed="65"/>
        </patternFill>
      </fill>
    </dxf>
  </rfmt>
  <rfmt sheetId="1" sqref="D79" start="0" length="0">
    <dxf>
      <fill>
        <patternFill patternType="none">
          <bgColor indexed="65"/>
        </patternFill>
      </fill>
      <alignment horizontal="general" readingOrder="0"/>
    </dxf>
  </rfmt>
  <rfmt sheetId="1" sqref="E7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7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79" start="0" length="0">
    <dxf>
      <fill>
        <patternFill patternType="none">
          <bgColor indexed="65"/>
        </patternFill>
      </fill>
      <alignment horizontal="general" readingOrder="0"/>
    </dxf>
  </rfmt>
  <rfmt sheetId="1" sqref="H79" start="0" length="0">
    <dxf>
      <fill>
        <patternFill patternType="none">
          <bgColor indexed="65"/>
        </patternFill>
      </fill>
      <alignment horizontal="general" readingOrder="0"/>
    </dxf>
  </rfmt>
  <rfmt sheetId="1" sqref="I79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80" start="0" length="0">
    <dxf>
      <fill>
        <patternFill patternType="none">
          <bgColor indexed="65"/>
        </patternFill>
      </fill>
    </dxf>
  </rfmt>
  <rfmt sheetId="1" sqref="B80" start="0" length="0">
    <dxf>
      <fill>
        <patternFill patternType="none">
          <bgColor indexed="65"/>
        </patternFill>
      </fill>
      <alignment horizontal="left" readingOrder="0"/>
    </dxf>
  </rfmt>
  <rfmt sheetId="1" sqref="C80" start="0" length="0">
    <dxf>
      <fill>
        <patternFill patternType="none">
          <bgColor indexed="65"/>
        </patternFill>
      </fill>
    </dxf>
  </rfmt>
  <rfmt sheetId="1" sqref="D80" start="0" length="0">
    <dxf>
      <fill>
        <patternFill patternType="none">
          <bgColor indexed="65"/>
        </patternFill>
      </fill>
      <alignment horizontal="general" readingOrder="0"/>
    </dxf>
  </rfmt>
  <rfmt sheetId="1" sqref="E8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8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80" start="0" length="0">
    <dxf>
      <fill>
        <patternFill patternType="none">
          <bgColor indexed="65"/>
        </patternFill>
      </fill>
      <alignment horizontal="general" readingOrder="0"/>
    </dxf>
  </rfmt>
  <rfmt sheetId="1" sqref="H80" start="0" length="0">
    <dxf>
      <fill>
        <patternFill patternType="none">
          <bgColor indexed="65"/>
        </patternFill>
      </fill>
      <alignment horizontal="general" readingOrder="0"/>
    </dxf>
  </rfmt>
  <rfmt sheetId="1" sqref="I8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81" start="0" length="0">
    <dxf>
      <fill>
        <patternFill patternType="none">
          <bgColor indexed="65"/>
        </patternFill>
      </fill>
    </dxf>
  </rfmt>
  <rfmt sheetId="1" sqref="B81" start="0" length="0">
    <dxf>
      <fill>
        <patternFill patternType="none">
          <bgColor indexed="65"/>
        </patternFill>
      </fill>
    </dxf>
  </rfmt>
  <rfmt sheetId="1" sqref="C81" start="0" length="0">
    <dxf>
      <fill>
        <patternFill patternType="none">
          <bgColor indexed="65"/>
        </patternFill>
      </fill>
      <alignment horizontal="general" readingOrder="0"/>
    </dxf>
  </rfmt>
  <rfmt sheetId="1" sqref="D81" start="0" length="0">
    <dxf>
      <fill>
        <patternFill patternType="none">
          <bgColor indexed="65"/>
        </patternFill>
      </fill>
      <alignment horizontal="general" readingOrder="0"/>
    </dxf>
  </rfmt>
  <rfmt sheetId="1" sqref="E81" start="0" length="0">
    <dxf>
      <fill>
        <patternFill patternType="none">
          <bgColor indexed="65"/>
        </patternFill>
      </fill>
    </dxf>
  </rfmt>
  <rfmt sheetId="1" sqref="F81" start="0" length="0">
    <dxf>
      <fill>
        <patternFill patternType="none">
          <bgColor indexed="65"/>
        </patternFill>
      </fill>
    </dxf>
  </rfmt>
  <rfmt sheetId="1" sqref="G81" start="0" length="0">
    <dxf>
      <fill>
        <patternFill patternType="none">
          <bgColor indexed="65"/>
        </patternFill>
      </fill>
      <alignment horizontal="general" readingOrder="0"/>
    </dxf>
  </rfmt>
  <rfmt sheetId="1" sqref="H81" start="0" length="0">
    <dxf>
      <fill>
        <patternFill patternType="none">
          <bgColor indexed="65"/>
        </patternFill>
      </fill>
      <alignment horizontal="general" readingOrder="0"/>
    </dxf>
  </rfmt>
  <rfmt sheetId="1" sqref="I81" start="0" length="0">
    <dxf>
      <fill>
        <patternFill patternType="none">
          <bgColor indexed="65"/>
        </patternFill>
      </fill>
    </dxf>
  </rfmt>
  <rfmt sheetId="1" sqref="A82" start="0" length="0">
    <dxf>
      <font>
        <b/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B82" start="0" length="0">
    <dxf>
      <font>
        <b/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1" sqref="C82" start="0" length="0">
    <dxf>
      <font>
        <b/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D82" start="0" length="0">
    <dxf>
      <font>
        <b/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E82" start="0" length="0">
    <dxf>
      <fill>
        <patternFill patternType="none">
          <bgColor indexed="65"/>
        </patternFill>
      </fill>
    </dxf>
  </rfmt>
  <rfmt sheetId="1" sqref="F82" start="0" length="0">
    <dxf>
      <fill>
        <patternFill patternType="none">
          <bgColor indexed="65"/>
        </patternFill>
      </fill>
    </dxf>
  </rfmt>
  <rfmt sheetId="1" sqref="G82" start="0" length="0">
    <dxf>
      <font>
        <b/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H82" start="0" length="0">
    <dxf>
      <font>
        <b/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I82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83" start="0" length="0">
    <dxf>
      <fill>
        <patternFill patternType="none">
          <bgColor indexed="65"/>
        </patternFill>
      </fill>
    </dxf>
  </rfmt>
  <rfmt sheetId="1" sqref="B83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dxf>
  </rfmt>
  <rfmt sheetId="1" sqref="C83" start="0" length="0">
    <dxf>
      <fill>
        <patternFill patternType="none">
          <bgColor indexed="65"/>
        </patternFill>
      </fill>
      <alignment horizontal="general" readingOrder="0"/>
    </dxf>
  </rfmt>
  <rfmt sheetId="1" sqref="D83" start="0" length="0">
    <dxf>
      <fill>
        <patternFill patternType="none">
          <bgColor indexed="65"/>
        </patternFill>
      </fill>
      <alignment horizontal="general" readingOrder="0"/>
    </dxf>
  </rfmt>
  <rfmt sheetId="1" sqref="E83" start="0" length="0">
    <dxf>
      <fill>
        <patternFill patternType="none">
          <bgColor indexed="65"/>
        </patternFill>
      </fill>
    </dxf>
  </rfmt>
  <rfmt sheetId="1" sqref="F83" start="0" length="0">
    <dxf>
      <fill>
        <patternFill patternType="none">
          <bgColor indexed="65"/>
        </patternFill>
      </fill>
    </dxf>
  </rfmt>
  <rfmt sheetId="1" sqref="G83" start="0" length="0">
    <dxf>
      <numFmt numFmtId="167" formatCode="#,##0.000"/>
      <fill>
        <patternFill patternType="none">
          <bgColor indexed="65"/>
        </patternFill>
      </fill>
      <alignment horizontal="general" readingOrder="0"/>
    </dxf>
  </rfmt>
  <rfmt sheetId="1" sqref="H83" start="0" length="0">
    <dxf>
      <numFmt numFmtId="167" formatCode="#,##0.000"/>
      <fill>
        <patternFill patternType="none">
          <bgColor indexed="65"/>
        </patternFill>
      </fill>
      <alignment horizontal="general" readingOrder="0"/>
    </dxf>
  </rfmt>
  <rfmt sheetId="1" sqref="I83" start="0" length="0">
    <dxf>
      <fill>
        <patternFill patternType="none">
          <bgColor indexed="65"/>
        </patternFill>
      </fill>
    </dxf>
  </rfmt>
  <rfmt sheetId="1" sqref="A84" start="0" length="0">
    <dxf>
      <fill>
        <patternFill patternType="none">
          <bgColor indexed="65"/>
        </patternFill>
      </fill>
    </dxf>
  </rfmt>
  <rfmt sheetId="1" sqref="B84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C84" start="0" length="0">
    <dxf>
      <fill>
        <patternFill patternType="none">
          <bgColor indexed="65"/>
        </patternFill>
      </fill>
    </dxf>
  </rfmt>
  <rfmt sheetId="1" sqref="D84" start="0" length="0">
    <dxf>
      <fill>
        <patternFill patternType="none">
          <bgColor indexed="65"/>
        </patternFill>
      </fill>
    </dxf>
  </rfmt>
  <rfmt sheetId="1" sqref="E84" start="0" length="0">
    <dxf>
      <fill>
        <patternFill patternType="none">
          <bgColor indexed="65"/>
        </patternFill>
      </fill>
    </dxf>
  </rfmt>
  <rfmt sheetId="1" sqref="F84" start="0" length="0">
    <dxf>
      <fill>
        <patternFill patternType="none">
          <bgColor indexed="65"/>
        </patternFill>
      </fill>
    </dxf>
  </rfmt>
  <rfmt sheetId="1" sqref="G84" start="0" length="0">
    <dxf>
      <fill>
        <patternFill patternType="none">
          <bgColor indexed="65"/>
        </patternFill>
      </fill>
    </dxf>
  </rfmt>
  <rfmt sheetId="1" sqref="H84" start="0" length="0">
    <dxf>
      <fill>
        <patternFill patternType="none">
          <bgColor indexed="65"/>
        </patternFill>
      </fill>
    </dxf>
  </rfmt>
  <rfmt sheetId="1" sqref="I84" start="0" length="0">
    <dxf>
      <fill>
        <patternFill patternType="none">
          <bgColor indexed="65"/>
        </patternFill>
      </fill>
    </dxf>
  </rfmt>
  <rfmt sheetId="1" sqref="A85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B85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C8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D8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E8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8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85" start="0" length="0">
    <dxf>
      <font>
        <b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</dxf>
  </rfmt>
  <rfmt sheetId="1" sqref="H85" start="0" length="0">
    <dxf>
      <font>
        <b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</dxf>
  </rfmt>
  <rfmt sheetId="1" sqref="I8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86" start="0" length="0">
    <dxf>
      <fill>
        <patternFill patternType="none">
          <bgColor indexed="65"/>
        </patternFill>
      </fill>
    </dxf>
  </rfmt>
  <rfmt sheetId="1" sqref="B86" start="0" length="0">
    <dxf>
      <fill>
        <patternFill patternType="none">
          <bgColor indexed="65"/>
        </patternFill>
      </fill>
      <alignment horizontal="general" readingOrder="0"/>
    </dxf>
  </rfmt>
  <rfmt sheetId="1" sqref="C86" start="0" length="0">
    <dxf>
      <fill>
        <patternFill patternType="none">
          <bgColor indexed="65"/>
        </patternFill>
      </fill>
      <alignment horizontal="right" readingOrder="0"/>
    </dxf>
  </rfmt>
  <rfmt sheetId="1" sqref="D86" start="0" length="0">
    <dxf>
      <fill>
        <patternFill patternType="none">
          <bgColor indexed="65"/>
        </patternFill>
      </fill>
      <alignment horizontal="right" readingOrder="0"/>
    </dxf>
  </rfmt>
  <rfmt sheetId="1" sqref="E86" start="0" length="0">
    <dxf>
      <fill>
        <patternFill patternType="none">
          <bgColor indexed="65"/>
        </patternFill>
      </fill>
    </dxf>
  </rfmt>
  <rfmt sheetId="1" sqref="F86" start="0" length="0">
    <dxf>
      <fill>
        <patternFill patternType="none">
          <bgColor indexed="65"/>
        </patternFill>
      </fill>
    </dxf>
  </rfmt>
  <rfmt sheetId="1" sqref="G86" start="0" length="0">
    <dxf>
      <fill>
        <patternFill patternType="none">
          <bgColor indexed="65"/>
        </patternFill>
      </fill>
      <alignment horizontal="right" readingOrder="0"/>
    </dxf>
  </rfmt>
  <rfmt sheetId="1" sqref="H86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86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87" start="0" length="0">
    <dxf>
      <fill>
        <patternFill patternType="none">
          <bgColor indexed="65"/>
        </patternFill>
      </fill>
    </dxf>
  </rfmt>
  <rfmt sheetId="1" sqref="B87" start="0" length="0">
    <dxf>
      <fill>
        <patternFill patternType="none">
          <bgColor indexed="65"/>
        </patternFill>
      </fill>
      <alignment horizontal="general" readingOrder="0"/>
    </dxf>
  </rfmt>
  <rfmt sheetId="1" sqref="C87" start="0" length="0">
    <dxf>
      <fill>
        <patternFill patternType="none">
          <bgColor indexed="65"/>
        </patternFill>
      </fill>
      <alignment horizontal="right" readingOrder="0"/>
    </dxf>
  </rfmt>
  <rfmt sheetId="1" sqref="D87" start="0" length="0">
    <dxf>
      <fill>
        <patternFill patternType="none">
          <bgColor indexed="65"/>
        </patternFill>
      </fill>
      <alignment horizontal="right" readingOrder="0"/>
    </dxf>
  </rfmt>
  <rfmt sheetId="1" sqref="E87" start="0" length="0">
    <dxf>
      <fill>
        <patternFill patternType="none">
          <bgColor indexed="65"/>
        </patternFill>
      </fill>
    </dxf>
  </rfmt>
  <rfmt sheetId="1" sqref="F87" start="0" length="0">
    <dxf>
      <fill>
        <patternFill patternType="none">
          <bgColor indexed="65"/>
        </patternFill>
      </fill>
    </dxf>
  </rfmt>
  <rfmt sheetId="1" sqref="G87" start="0" length="0">
    <dxf>
      <fill>
        <patternFill patternType="none">
          <bgColor indexed="65"/>
        </patternFill>
      </fill>
      <alignment horizontal="right" readingOrder="0"/>
    </dxf>
  </rfmt>
  <rfmt sheetId="1" sqref="H8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8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88" start="0" length="0">
    <dxf>
      <fill>
        <patternFill patternType="none">
          <bgColor indexed="65"/>
        </patternFill>
      </fill>
    </dxf>
  </rfmt>
  <rfmt sheetId="1" sqref="B88" start="0" length="0">
    <dxf>
      <fill>
        <patternFill patternType="none">
          <bgColor indexed="65"/>
        </patternFill>
      </fill>
      <alignment horizontal="general" readingOrder="0"/>
    </dxf>
  </rfmt>
  <rfmt sheetId="1" sqref="C88" start="0" length="0">
    <dxf>
      <fill>
        <patternFill patternType="none">
          <bgColor indexed="65"/>
        </patternFill>
      </fill>
    </dxf>
  </rfmt>
  <rfmt sheetId="1" sqref="D88" start="0" length="0">
    <dxf>
      <fill>
        <patternFill patternType="none">
          <bgColor indexed="65"/>
        </patternFill>
      </fill>
      <alignment horizontal="right" readingOrder="0"/>
    </dxf>
  </rfmt>
  <rfmt sheetId="1" sqref="E88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88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88" start="0" length="0">
    <dxf>
      <fill>
        <patternFill patternType="none">
          <bgColor indexed="65"/>
        </patternFill>
      </fill>
    </dxf>
  </rfmt>
  <rfmt sheetId="1" sqref="H88" start="0" length="0">
    <dxf>
      <fill>
        <patternFill patternType="none">
          <bgColor indexed="65"/>
        </patternFill>
      </fill>
    </dxf>
  </rfmt>
  <rfmt sheetId="1" sqref="I88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89" start="0" length="0">
    <dxf>
      <fill>
        <patternFill patternType="none">
          <bgColor indexed="65"/>
        </patternFill>
      </fill>
    </dxf>
  </rfmt>
  <rfmt sheetId="1" sqref="B89" start="0" length="0">
    <dxf>
      <fill>
        <patternFill patternType="none">
          <bgColor indexed="65"/>
        </patternFill>
      </fill>
      <alignment horizontal="general" readingOrder="0"/>
    </dxf>
  </rfmt>
  <rfmt sheetId="1" sqref="C89" start="0" length="0">
    <dxf>
      <fill>
        <patternFill patternType="none">
          <bgColor indexed="65"/>
        </patternFill>
      </fill>
    </dxf>
  </rfmt>
  <rfmt sheetId="1" sqref="D89" start="0" length="0">
    <dxf>
      <fill>
        <patternFill patternType="none">
          <bgColor indexed="65"/>
        </patternFill>
      </fill>
      <alignment horizontal="right" readingOrder="0"/>
    </dxf>
  </rfmt>
  <rfmt sheetId="1" sqref="E8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8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89" start="0" length="0">
    <dxf>
      <fill>
        <patternFill patternType="none">
          <bgColor indexed="65"/>
        </patternFill>
      </fill>
    </dxf>
  </rfmt>
  <rfmt sheetId="1" sqref="H89" start="0" length="0">
    <dxf>
      <fill>
        <patternFill patternType="none">
          <bgColor indexed="65"/>
        </patternFill>
      </fill>
    </dxf>
  </rfmt>
  <rfmt sheetId="1" sqref="I89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90" start="0" length="0">
    <dxf>
      <font>
        <b val="0"/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B90" start="0" length="0">
    <dxf>
      <font>
        <b val="0"/>
        <sz val="14"/>
        <color theme="1"/>
        <name val="Times New Roman"/>
        <scheme val="none"/>
      </font>
      <fill>
        <patternFill patternType="none">
          <bgColor indexed="65"/>
        </patternFill>
      </fill>
      <alignment vertical="center" wrapText="1" readingOrder="0"/>
    </dxf>
  </rfmt>
  <rfmt sheetId="1" sqref="C90" start="0" length="0">
    <dxf>
      <font>
        <b val="0"/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D90" start="0" length="0">
    <dxf>
      <font>
        <b val="0"/>
        <sz val="14"/>
        <color theme="1"/>
        <name val="Times New Roman"/>
        <scheme val="none"/>
      </font>
      <fill>
        <patternFill patternType="none">
          <bgColor indexed="65"/>
        </patternFill>
      </fill>
      <alignment horizontal="right" readingOrder="0"/>
    </dxf>
  </rfmt>
  <rfmt sheetId="1" sqref="E9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9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90" start="0" length="0">
    <dxf>
      <font>
        <b val="0"/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H90" start="0" length="0">
    <dxf>
      <font>
        <b val="0"/>
        <sz val="14"/>
        <color theme="1"/>
        <name val="Times New Roman"/>
        <scheme val="none"/>
      </font>
      <fill>
        <patternFill patternType="none">
          <bgColor indexed="65"/>
        </patternFill>
      </fill>
    </dxf>
  </rfmt>
  <rfmt sheetId="1" sqref="I90" start="0" length="0">
    <dxf>
      <fill>
        <patternFill patternType="none">
          <bgColor indexed="65"/>
        </patternFill>
      </fill>
    </dxf>
  </rfmt>
  <rfmt sheetId="1" sqref="A91" start="0" length="0">
    <dxf>
      <fill>
        <patternFill patternType="none">
          <bgColor indexed="65"/>
        </patternFill>
      </fill>
      <alignment wrapText="1" readingOrder="0"/>
    </dxf>
  </rfmt>
  <rfmt sheetId="1" sqref="B91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fmt sheetId="1" sqref="C91" start="0" length="0">
    <dxf>
      <fill>
        <patternFill patternType="none">
          <bgColor indexed="65"/>
        </patternFill>
      </fill>
    </dxf>
  </rfmt>
  <rfmt sheetId="1" sqref="D91" start="0" length="0">
    <dxf>
      <fill>
        <patternFill patternType="none">
          <bgColor indexed="65"/>
        </patternFill>
      </fill>
    </dxf>
  </rfmt>
  <rfmt sheetId="1" sqref="E9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9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91" start="0" length="0">
    <dxf>
      <fill>
        <patternFill patternType="none">
          <bgColor indexed="65"/>
        </patternFill>
      </fill>
    </dxf>
  </rfmt>
  <rfmt sheetId="1" sqref="H91" start="0" length="0">
    <dxf>
      <fill>
        <patternFill patternType="none">
          <bgColor indexed="65"/>
        </patternFill>
      </fill>
    </dxf>
  </rfmt>
  <rfmt sheetId="1" sqref="I91" start="0" length="0">
    <dxf>
      <fill>
        <patternFill patternType="none">
          <bgColor indexed="65"/>
        </patternFill>
      </fill>
    </dxf>
  </rfmt>
  <rfmt sheetId="1" sqref="A92" start="0" length="0">
    <dxf>
      <font>
        <b val="0"/>
        <sz val="14"/>
        <name val="Times New Roman"/>
        <scheme val="none"/>
      </font>
      <alignment wrapText="1" readingOrder="0"/>
    </dxf>
  </rfmt>
  <rfmt sheetId="1" sqref="B92" start="0" length="0">
    <dxf>
      <font>
        <b val="0"/>
        <sz val="14"/>
        <name val="Times New Roman"/>
        <scheme val="none"/>
      </font>
      <alignment horizontal="general" vertical="top" readingOrder="0"/>
    </dxf>
  </rfmt>
  <rfmt sheetId="1" sqref="C92" start="0" length="0">
    <dxf>
      <font>
        <b val="0"/>
        <sz val="14"/>
        <name val="Times New Roman"/>
        <scheme val="none"/>
      </font>
    </dxf>
  </rfmt>
  <rfmt sheetId="1" sqref="D92" start="0" length="0">
    <dxf>
      <font>
        <b val="0"/>
        <sz val="14"/>
        <name val="Times New Roman"/>
        <scheme val="none"/>
      </font>
      <alignment horizontal="right" readingOrder="0"/>
    </dxf>
  </rfmt>
  <rfmt sheetId="1" sqref="E92" start="0" length="0">
    <dxf>
      <font>
        <b val="0"/>
        <sz val="14"/>
        <name val="Times New Roman"/>
        <scheme val="none"/>
      </font>
    </dxf>
  </rfmt>
  <rfmt sheetId="1" sqref="F92" start="0" length="0">
    <dxf>
      <font>
        <b val="0"/>
        <sz val="14"/>
        <name val="Times New Roman"/>
        <scheme val="none"/>
      </font>
    </dxf>
  </rfmt>
  <rfmt sheetId="1" sqref="G92" start="0" length="0">
    <dxf>
      <font>
        <b val="0"/>
        <sz val="14"/>
        <name val="Times New Roman"/>
        <scheme val="none"/>
      </font>
    </dxf>
  </rfmt>
  <rfmt sheetId="1" sqref="H92" start="0" length="0">
    <dxf>
      <font>
        <b val="0"/>
        <sz val="14"/>
        <name val="Times New Roman"/>
        <scheme val="none"/>
      </font>
    </dxf>
  </rfmt>
  <rfmt sheetId="1" sqref="I92" start="0" length="0">
    <dxf>
      <font>
        <b val="0"/>
        <sz val="14"/>
        <name val="Times New Roman"/>
        <scheme val="none"/>
      </font>
    </dxf>
  </rfmt>
  <rfmt sheetId="1" sqref="A93" start="0" length="0">
    <dxf>
      <font>
        <b val="0"/>
        <sz val="14"/>
        <name val="Times New Roman"/>
        <scheme val="none"/>
      </font>
      <alignment wrapText="1" readingOrder="0"/>
    </dxf>
  </rfmt>
  <rfmt sheetId="1" sqref="B93" start="0" length="0">
    <dxf>
      <font>
        <b val="0"/>
        <sz val="14"/>
        <name val="Times New Roman"/>
        <scheme val="none"/>
      </font>
      <alignment horizontal="general" vertical="top" readingOrder="0"/>
    </dxf>
  </rfmt>
  <rfmt sheetId="1" sqref="C93" start="0" length="0">
    <dxf>
      <font>
        <b val="0"/>
        <sz val="14"/>
        <name val="Times New Roman"/>
        <scheme val="none"/>
      </font>
    </dxf>
  </rfmt>
  <rfmt sheetId="1" sqref="D93" start="0" length="0">
    <dxf>
      <font>
        <b val="0"/>
        <sz val="14"/>
        <name val="Times New Roman"/>
        <scheme val="none"/>
      </font>
      <alignment horizontal="right" readingOrder="0"/>
    </dxf>
  </rfmt>
  <rfmt sheetId="1" sqref="E93" start="0" length="0">
    <dxf>
      <font>
        <b val="0"/>
        <sz val="14"/>
        <name val="Times New Roman"/>
        <scheme val="none"/>
      </font>
    </dxf>
  </rfmt>
  <rfmt sheetId="1" sqref="F93" start="0" length="0">
    <dxf>
      <font>
        <b val="0"/>
        <sz val="14"/>
        <name val="Times New Roman"/>
        <scheme val="none"/>
      </font>
    </dxf>
  </rfmt>
  <rfmt sheetId="1" sqref="G93" start="0" length="0">
    <dxf>
      <font>
        <b val="0"/>
        <sz val="14"/>
        <name val="Times New Roman"/>
        <scheme val="none"/>
      </font>
      <numFmt numFmtId="167" formatCode="#,##0.000"/>
    </dxf>
  </rfmt>
  <rfmt sheetId="1" sqref="H93" start="0" length="0">
    <dxf>
      <font>
        <b val="0"/>
        <sz val="14"/>
        <name val="Times New Roman"/>
        <scheme val="none"/>
      </font>
      <numFmt numFmtId="167" formatCode="#,##0.000"/>
    </dxf>
  </rfmt>
  <rfmt sheetId="1" sqref="I93" start="0" length="0">
    <dxf>
      <font>
        <b val="0"/>
        <sz val="14"/>
        <name val="Times New Roman"/>
        <scheme val="none"/>
      </font>
    </dxf>
  </rfmt>
  <rfmt sheetId="1" sqref="A94" start="0" length="0">
    <dxf>
      <numFmt numFmtId="30" formatCode="@"/>
      <fill>
        <patternFill patternType="none">
          <bgColor indexed="65"/>
        </patternFill>
      </fill>
      <alignment wrapText="1" readingOrder="0"/>
    </dxf>
  </rfmt>
  <rfmt sheetId="1" sqref="B94" start="0" length="0">
    <dxf>
      <fill>
        <patternFill patternType="none">
          <bgColor indexed="65"/>
        </patternFill>
      </fill>
      <alignment vertical="top" readingOrder="0"/>
    </dxf>
  </rfmt>
  <rfmt sheetId="1" sqref="C94" start="0" length="0">
    <dxf>
      <fill>
        <patternFill patternType="none">
          <bgColor indexed="65"/>
        </patternFill>
      </fill>
      <alignment horizontal="general" readingOrder="0"/>
    </dxf>
  </rfmt>
  <rfmt sheetId="1" sqref="D94" start="0" length="0">
    <dxf>
      <fill>
        <patternFill patternType="none">
          <bgColor indexed="65"/>
        </patternFill>
      </fill>
    </dxf>
  </rfmt>
  <rfmt sheetId="1" sqref="E94" start="0" length="0">
    <dxf>
      <fill>
        <patternFill patternType="none">
          <bgColor indexed="65"/>
        </patternFill>
      </fill>
    </dxf>
  </rfmt>
  <rfmt sheetId="1" sqref="F94" start="0" length="0">
    <dxf>
      <fill>
        <patternFill patternType="none">
          <bgColor indexed="65"/>
        </patternFill>
      </fill>
    </dxf>
  </rfmt>
  <rfmt sheetId="1" sqref="G94" start="0" length="0">
    <dxf>
      <fill>
        <patternFill patternType="none">
          <bgColor indexed="65"/>
        </patternFill>
      </fill>
      <alignment horizontal="general" readingOrder="0"/>
    </dxf>
  </rfmt>
  <rfmt sheetId="1" sqref="H9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9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95" start="0" length="0">
    <dxf>
      <numFmt numFmtId="30" formatCode="@"/>
      <fill>
        <patternFill patternType="none">
          <bgColor indexed="65"/>
        </patternFill>
      </fill>
      <alignment wrapText="1" readingOrder="0"/>
    </dxf>
  </rfmt>
  <rfmt sheetId="1" sqref="B95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1" sqref="C95" start="0" length="0">
    <dxf>
      <fill>
        <patternFill patternType="none">
          <bgColor indexed="65"/>
        </patternFill>
      </fill>
    </dxf>
  </rfmt>
  <rfmt sheetId="1" sqref="D95" start="0" length="0">
    <dxf>
      <fill>
        <patternFill patternType="none">
          <bgColor indexed="65"/>
        </patternFill>
      </fill>
    </dxf>
  </rfmt>
  <rfmt sheetId="1" sqref="E95" start="0" length="0">
    <dxf>
      <fill>
        <patternFill patternType="none">
          <bgColor indexed="65"/>
        </patternFill>
      </fill>
    </dxf>
  </rfmt>
  <rfmt sheetId="1" sqref="F95" start="0" length="0">
    <dxf>
      <fill>
        <patternFill patternType="none">
          <bgColor indexed="65"/>
        </patternFill>
      </fill>
    </dxf>
  </rfmt>
  <rfmt sheetId="1" sqref="G95" start="0" length="0">
    <dxf>
      <fill>
        <patternFill patternType="none">
          <bgColor indexed="65"/>
        </patternFill>
      </fill>
    </dxf>
  </rfmt>
  <rfmt sheetId="1" sqref="H95" start="0" length="0">
    <dxf>
      <fill>
        <patternFill patternType="none">
          <bgColor indexed="65"/>
        </patternFill>
      </fill>
    </dxf>
  </rfmt>
  <rfmt sheetId="1" sqref="I95" start="0" length="0">
    <dxf>
      <fill>
        <patternFill patternType="none">
          <bgColor indexed="65"/>
        </patternFill>
      </fill>
    </dxf>
  </rfmt>
  <rfmt sheetId="1" sqref="A96" start="0" length="0">
    <dxf>
      <numFmt numFmtId="30" formatCode="@"/>
      <fill>
        <patternFill patternType="none">
          <bgColor indexed="65"/>
        </patternFill>
      </fill>
      <alignment wrapText="1" readingOrder="0"/>
    </dxf>
  </rfmt>
  <rfmt sheetId="1" sqref="B96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1" sqref="C96" start="0" length="0">
    <dxf>
      <fill>
        <patternFill patternType="none">
          <bgColor indexed="65"/>
        </patternFill>
      </fill>
    </dxf>
  </rfmt>
  <rfmt sheetId="1" sqref="D96" start="0" length="0">
    <dxf>
      <fill>
        <patternFill patternType="none">
          <bgColor indexed="65"/>
        </patternFill>
      </fill>
    </dxf>
  </rfmt>
  <rfmt sheetId="1" sqref="E96" start="0" length="0">
    <dxf>
      <fill>
        <patternFill patternType="none">
          <bgColor indexed="65"/>
        </patternFill>
      </fill>
    </dxf>
  </rfmt>
  <rfmt sheetId="1" sqref="F96" start="0" length="0">
    <dxf>
      <fill>
        <patternFill patternType="none">
          <bgColor indexed="65"/>
        </patternFill>
      </fill>
    </dxf>
  </rfmt>
  <rfmt sheetId="1" sqref="G96" start="0" length="0">
    <dxf>
      <fill>
        <patternFill patternType="none">
          <bgColor indexed="65"/>
        </patternFill>
      </fill>
    </dxf>
  </rfmt>
  <rfmt sheetId="1" sqref="H96" start="0" length="0">
    <dxf>
      <fill>
        <patternFill patternType="none">
          <bgColor indexed="65"/>
        </patternFill>
      </fill>
    </dxf>
  </rfmt>
  <rfmt sheetId="1" sqref="I96" start="0" length="0">
    <dxf>
      <fill>
        <patternFill patternType="none">
          <bgColor indexed="65"/>
        </patternFill>
      </fill>
    </dxf>
  </rfmt>
  <rfmt sheetId="1" sqref="A97" start="0" length="0">
    <dxf>
      <numFmt numFmtId="30" formatCode="@"/>
      <fill>
        <patternFill patternType="none">
          <bgColor indexed="65"/>
        </patternFill>
      </fill>
    </dxf>
  </rfmt>
  <rfmt sheetId="1" sqref="B97" start="0" length="0">
    <dxf>
      <font>
        <sz val="14"/>
        <color theme="1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1" sqref="C97" start="0" length="0">
    <dxf>
      <fill>
        <patternFill patternType="none">
          <bgColor indexed="65"/>
        </patternFill>
      </fill>
    </dxf>
  </rfmt>
  <rfmt sheetId="1" sqref="D97" start="0" length="0">
    <dxf>
      <fill>
        <patternFill patternType="none">
          <bgColor indexed="65"/>
        </patternFill>
      </fill>
      <alignment horizontal="right" readingOrder="0"/>
    </dxf>
  </rfmt>
  <rfmt sheetId="1" sqref="E97" start="0" length="0">
    <dxf>
      <fill>
        <patternFill patternType="none">
          <bgColor indexed="65"/>
        </patternFill>
      </fill>
    </dxf>
  </rfmt>
  <rfmt sheetId="1" sqref="F97" start="0" length="0">
    <dxf>
      <fill>
        <patternFill patternType="none">
          <bgColor indexed="65"/>
        </patternFill>
      </fill>
    </dxf>
  </rfmt>
  <rfmt sheetId="1" sqref="G97" start="0" length="0">
    <dxf>
      <fill>
        <patternFill patternType="none">
          <bgColor indexed="65"/>
        </patternFill>
      </fill>
    </dxf>
  </rfmt>
  <rfmt sheetId="1" sqref="H97" start="0" length="0">
    <dxf>
      <fill>
        <patternFill patternType="none">
          <bgColor indexed="65"/>
        </patternFill>
      </fill>
    </dxf>
  </rfmt>
  <rfmt sheetId="1" sqref="I9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98" start="0" length="0">
    <dxf>
      <numFmt numFmtId="30" formatCode="@"/>
      <fill>
        <patternFill patternType="none">
          <bgColor indexed="65"/>
        </patternFill>
      </fill>
    </dxf>
  </rfmt>
  <rfmt sheetId="1" sqref="B98" start="0" length="0">
    <dxf>
      <numFmt numFmtId="30" formatCode="@"/>
      <fill>
        <patternFill patternType="none">
          <bgColor indexed="65"/>
        </patternFill>
      </fill>
      <alignment horizontal="left" readingOrder="0"/>
    </dxf>
  </rfmt>
  <rfmt sheetId="1" sqref="C98" start="0" length="0">
    <dxf>
      <fill>
        <patternFill patternType="none">
          <bgColor indexed="65"/>
        </patternFill>
      </fill>
    </dxf>
  </rfmt>
  <rfmt sheetId="1" sqref="D98" start="0" length="0">
    <dxf>
      <fill>
        <patternFill patternType="none">
          <bgColor indexed="65"/>
        </patternFill>
      </fill>
      <alignment horizontal="general" readingOrder="0"/>
    </dxf>
  </rfmt>
  <rfmt sheetId="1" sqref="E98" start="0" length="0">
    <dxf>
      <fill>
        <patternFill patternType="none">
          <bgColor indexed="65"/>
        </patternFill>
      </fill>
    </dxf>
  </rfmt>
  <rfmt sheetId="1" sqref="F98" start="0" length="0">
    <dxf>
      <fill>
        <patternFill patternType="none">
          <bgColor indexed="65"/>
        </patternFill>
      </fill>
    </dxf>
  </rfmt>
  <rfmt sheetId="1" sqref="G98" start="0" length="0">
    <dxf>
      <fill>
        <patternFill patternType="none">
          <bgColor indexed="65"/>
        </patternFill>
      </fill>
    </dxf>
  </rfmt>
  <rfmt sheetId="1" sqref="H98" start="0" length="0">
    <dxf>
      <fill>
        <patternFill patternType="none">
          <bgColor indexed="65"/>
        </patternFill>
      </fill>
    </dxf>
  </rfmt>
  <rfmt sheetId="1" sqref="I98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99" start="0" length="0">
    <dxf>
      <fill>
        <patternFill patternType="none">
          <bgColor indexed="65"/>
        </patternFill>
      </fill>
    </dxf>
  </rfmt>
  <rfmt sheetId="1" sqref="B99" start="0" length="0">
    <dxf>
      <numFmt numFmtId="30" formatCode="@"/>
      <fill>
        <patternFill patternType="none">
          <bgColor indexed="65"/>
        </patternFill>
      </fill>
      <alignment horizontal="left" readingOrder="0"/>
    </dxf>
  </rfmt>
  <rfmt sheetId="1" sqref="C99" start="0" length="0">
    <dxf>
      <fill>
        <patternFill patternType="none">
          <bgColor indexed="65"/>
        </patternFill>
      </fill>
    </dxf>
  </rfmt>
  <rfmt sheetId="1" sqref="D99" start="0" length="0">
    <dxf>
      <fill>
        <patternFill patternType="none">
          <bgColor indexed="65"/>
        </patternFill>
      </fill>
      <alignment horizontal="general" readingOrder="0"/>
    </dxf>
  </rfmt>
  <rfmt sheetId="1" sqref="E99" start="0" length="0">
    <dxf>
      <fill>
        <patternFill patternType="none">
          <bgColor indexed="65"/>
        </patternFill>
      </fill>
    </dxf>
  </rfmt>
  <rfmt sheetId="1" sqref="F99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99" start="0" length="0">
    <dxf>
      <fill>
        <patternFill patternType="none">
          <bgColor indexed="65"/>
        </patternFill>
      </fill>
    </dxf>
  </rfmt>
  <rfmt sheetId="1" sqref="H99" start="0" length="0">
    <dxf>
      <fill>
        <patternFill patternType="none">
          <bgColor indexed="65"/>
        </patternFill>
      </fill>
    </dxf>
  </rfmt>
  <rfmt sheetId="1" sqref="I99" start="0" length="0">
    <dxf>
      <fill>
        <patternFill patternType="none">
          <bgColor indexed="65"/>
        </patternFill>
      </fill>
    </dxf>
  </rfmt>
  <rfmt sheetId="1" sqref="A100" start="0" length="0">
    <dxf>
      <font>
        <b/>
        <sz val="16"/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</dxf>
  </rfmt>
  <rfmt sheetId="1" sqref="B100" start="0" length="0">
    <dxf>
      <font>
        <b/>
        <sz val="16"/>
        <color theme="1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</dxf>
  </rfmt>
  <rfmt sheetId="1" sqref="C10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D10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dxf>
  </rfmt>
  <rfmt sheetId="1" sqref="E10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F10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10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H10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100" start="0" length="0">
    <dxf>
      <fill>
        <patternFill patternType="none">
          <bgColor indexed="65"/>
        </patternFill>
      </fill>
    </dxf>
  </rfmt>
  <rfmt sheetId="1" sqref="B61" start="0" length="0">
    <dxf/>
  </rfmt>
  <rcc rId="1403" sId="1" xfDxf="1" dxf="1">
    <nc r="A8">
      <v>10000000</v>
    </nc>
    <ndxf>
      <font>
        <b/>
        <sz val="16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" sId="1" xfDxf="1" dxf="1">
    <nc r="B8" t="inlineStr">
      <is>
        <t>Податкові надходження</t>
      </is>
    </nc>
    <ndxf>
      <font>
        <b/>
        <sz val="16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" sId="1" xfDxf="1" dxf="1" numFmtId="4">
    <nc r="C8">
      <v>1422830.7660000001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" sId="1" xfDxf="1" dxf="1" numFmtId="4">
    <nc r="D8">
      <v>1688424.321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" sId="1" xfDxf="1" dxf="1" numFmtId="4">
    <nc r="E8">
      <v>265593.55499999999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" sId="1" xfDxf="1" dxf="1" numFmtId="4">
    <nc r="F8">
      <v>118.7</v>
    </nc>
    <ndxf>
      <font>
        <b/>
        <sz val="14"/>
        <name val="Times New Roman"/>
        <scheme val="none"/>
      </font>
      <numFmt numFmtId="165" formatCode="0.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" sId="1" xfDxf="1" dxf="1" numFmtId="4">
    <nc r="G8">
      <v>455.1</v>
    </nc>
    <ndxf>
      <font>
        <b/>
        <sz val="14"/>
        <color rgb="FFFF0000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" sId="1" xfDxf="1" dxf="1" numFmtId="4">
    <nc r="H8">
      <v>623.76199999999994</v>
    </nc>
    <ndxf>
      <font>
        <b/>
        <sz val="14"/>
        <color rgb="FFFF0000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" sId="1" xfDxf="1" dxf="1" numFmtId="4">
    <nc r="I8">
      <v>168.66200000000001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" sId="1" xfDxf="1" dxf="1">
    <nc r="J8">
      <v>137.1</v>
    </nc>
    <n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" sId="1" xfDxf="1" dxf="1">
    <nc r="A9">
      <v>11000000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" sId="1" xfDxf="1" dxf="1">
    <nc r="B9" t="inlineStr">
      <is>
        <t>Податки на доходи, податки на прибуток, податки на збільшення ринкової вартості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" sId="1" xfDxf="1" dxf="1" numFmtId="4">
    <nc r="C9">
      <v>959475.973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" sId="1" xfDxf="1" dxf="1" numFmtId="4">
    <nc r="D9">
      <v>1147601.648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" sId="1" xfDxf="1" dxf="1" numFmtId="4">
    <nc r="E9">
      <v>188125.67499999999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" sId="1" xfDxf="1" dxf="1" numFmtId="4">
    <nc r="F9">
      <v>119.6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9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" start="0" length="0">
    <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19" sId="1" xfDxf="1" dxf="1">
    <nc r="A10">
      <v>11010000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" sId="1" xfDxf="1" dxf="1">
    <nc r="B10" t="inlineStr">
      <is>
        <t>Податок та збір на доходи фізичних осіб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" sId="1" xfDxf="1" dxf="1" numFmtId="4">
    <nc r="C10">
      <v>958593.44099999999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" sId="1" xfDxf="1" dxf="1" numFmtId="4">
    <nc r="D10">
      <v>1146705.0209999999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" sId="1" xfDxf="1" dxf="1" numFmtId="4">
    <nc r="E10">
      <v>188111.58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" sId="1" xfDxf="1" dxf="1" numFmtId="4">
    <nc r="F10">
      <v>119.6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0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0" start="0" length="0">
    <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5" sId="1" xfDxf="1" dxf="1">
    <nc r="A11">
      <v>11010100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" sId="1" xfDxf="1" dxf="1">
    <nc r="B11" t="inlineStr">
      <is>
        <t>Податок на доходи фізичних осіб, що сплачується податковими агентами, із доходів платника податку у вигляді заробітної плати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" sId="1" xfDxf="1" dxf="1" numFmtId="4">
    <nc r="C11">
      <v>805603.98100000003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" sId="1" xfDxf="1" dxf="1" numFmtId="4">
    <nc r="D11">
      <v>938467.69400000002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" sId="1" xfDxf="1" dxf="1" numFmtId="4">
    <nc r="E11">
      <v>132863.71299999999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" sId="1" xfDxf="1" dxf="1" numFmtId="4">
    <nc r="F11">
      <v>116.5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1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1" start="0" length="0">
    <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1" sId="1" xfDxf="1" dxf="1" numFmtId="4">
    <nc r="A12">
      <v>11010200</v>
    </nc>
    <ndxf>
      <font>
        <sz val="14"/>
        <name val="Times New Roman"/>
        <scheme val="none"/>
      </font>
      <numFmt numFmtId="1" formatCode="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" sId="1" xfDxf="1" dxf="1">
    <nc r="B12" t="inlineStr">
      <is>
    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" sId="1" xfDxf="1" dxf="1" numFmtId="4">
    <nc r="C12">
      <v>125590.261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" sId="1" xfDxf="1" dxf="1" numFmtId="4">
    <nc r="D12">
      <v>169916.10800000001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" sId="1" xfDxf="1" dxf="1" numFmtId="4">
    <nc r="E12">
      <v>44325.847000000002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" sId="1" xfDxf="1" dxf="1" numFmtId="4">
    <nc r="F12">
      <v>135.30000000000001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2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2" start="0" length="0">
    <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7" sId="1" xfDxf="1" dxf="1" numFmtId="4">
    <nc r="A13">
      <v>11010400</v>
    </nc>
    <ndxf>
      <font>
        <sz val="14"/>
        <name val="Times New Roman"/>
        <scheme val="none"/>
      </font>
      <numFmt numFmtId="1" formatCode="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" sId="1" xfDxf="1" dxf="1">
    <nc r="B13" t="inlineStr">
      <is>
        <t>Податок на доходи фізичних осіб, що сплачується податковими агентами, із доходів платника податку інших ніж заробітна плата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" sId="1" xfDxf="1" dxf="1" numFmtId="4">
    <nc r="C13">
      <v>15750.026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" sId="1" xfDxf="1" dxf="1" numFmtId="4">
    <nc r="D13">
      <v>21915.542000000001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" sId="1" xfDxf="1" dxf="1" numFmtId="4">
    <nc r="E13">
      <v>6165.5159999999996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" sId="1" xfDxf="1" dxf="1" numFmtId="4">
    <nc r="F13">
      <v>139.1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3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3" start="0" length="0">
    <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3" sId="1" xfDxf="1" dxf="1" numFmtId="4">
    <nc r="A14">
      <v>11010500</v>
    </nc>
    <ndxf>
      <font>
        <sz val="14"/>
        <name val="Times New Roman"/>
        <scheme val="none"/>
      </font>
      <numFmt numFmtId="1" formatCode="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" sId="1" xfDxf="1" dxf="1">
    <nc r="B14" t="inlineStr">
      <is>
        <t>Податок на доходи фізичних осіб, що сплачується фізичними особами за результатами річного декларування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" sId="1" xfDxf="1" dxf="1" numFmtId="4">
    <nc r="C14">
      <v>11345.285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" sId="1" xfDxf="1" dxf="1" numFmtId="4">
    <nc r="D14">
      <v>16405.677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" sId="1" xfDxf="1" dxf="1" numFmtId="4">
    <nc r="E14">
      <v>5060.3919999999998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" sId="1" xfDxf="1" dxf="1" numFmtId="4">
    <nc r="F14">
      <v>144.6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4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4" start="0" length="0">
    <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9" sId="1" xfDxf="1" dxf="1" numFmtId="4">
    <nc r="A15">
      <v>11010900</v>
    </nc>
    <ndxf>
      <font>
        <sz val="14"/>
        <name val="Times New Roman"/>
        <scheme val="none"/>
      </font>
      <numFmt numFmtId="1" formatCode="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" sId="1" xfDxf="1" dxf="1">
    <nc r="B15" t="inlineStr">
      <is>
    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" sId="1" xfDxf="1" dxf="1" numFmtId="4">
    <nc r="C15">
      <v>303.88799999999998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1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2" sId="1" xfDxf="1" dxf="1" numFmtId="4">
    <nc r="E15">
      <v>-303.88799999999998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" sId="1" xfDxf="1" dxf="1" numFmtId="4">
    <nc r="F15">
      <v>0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5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5" start="0" length="0">
    <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4" sId="1" xfDxf="1" dxf="1">
    <nc r="A16">
      <v>11020000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" sId="1" xfDxf="1" dxf="1">
    <nc r="B16" t="inlineStr">
      <is>
        <t xml:space="preserve">Податок на прибуток підприємств 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" sId="1" xfDxf="1" dxf="1" numFmtId="4">
    <nc r="C16">
      <v>882.53200000000004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" sId="1" xfDxf="1" dxf="1" numFmtId="4">
    <nc r="D16">
      <v>896.62699999999995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" sId="1" xfDxf="1" dxf="1" numFmtId="4">
    <nc r="E16">
      <v>14.095000000000001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" sId="1" xfDxf="1" dxf="1" numFmtId="4">
    <nc r="F16">
      <v>101.6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6" start="0" length="0">
    <dxf>
      <font>
        <b/>
        <sz val="18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0" sId="1" xfDxf="1" dxf="1">
    <nc r="A17">
      <v>11020200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" sId="1" xfDxf="1" dxf="1">
    <nc r="B17" t="inlineStr">
      <is>
        <t>Податок на прибуток підприємств та фінансових  установ  комунальної власності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" sId="1" xfDxf="1" dxf="1" numFmtId="4">
    <nc r="C17">
      <v>882.53200000000004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" sId="1" xfDxf="1" dxf="1" numFmtId="4">
    <nc r="D17">
      <v>896.62699999999995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" sId="1" xfDxf="1" dxf="1" numFmtId="4">
    <nc r="E17">
      <v>14.095000000000001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" sId="1" xfDxf="1" dxf="1" numFmtId="4">
    <nc r="F17">
      <v>101.6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6" sId="1" xfDxf="1" dxf="1">
    <oc r="I17">
      <f>H17-G17</f>
    </oc>
    <nc r="I17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" sId="1" xfDxf="1" dxf="1">
    <oc r="J17">
      <f>H17/G17*100</f>
    </oc>
    <nc r="J17"/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" sId="1" xfDxf="1" dxf="1">
    <nc r="A18">
      <v>13000000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" sId="1" xfDxf="1" dxf="1">
    <nc r="B18" t="inlineStr">
      <is>
        <t>Рентна плата та плата за використання інших природних ресурсів 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" sId="1" xfDxf="1" dxf="1" numFmtId="4">
    <nc r="C18">
      <v>8.3580000000000005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" sId="1" xfDxf="1" dxf="1" numFmtId="4">
    <nc r="D18">
      <v>8.8409999999999993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" sId="1" xfDxf="1" dxf="1" numFmtId="4">
    <nc r="E18">
      <v>0.48299999999999998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" sId="1" xfDxf="1" dxf="1" numFmtId="4">
    <nc r="F18">
      <v>105.8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8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8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4" sId="1" xfDxf="1" dxf="1">
    <nc r="A19">
      <v>14000000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" sId="1" xfDxf="1" dxf="1">
    <nc r="B19" t="inlineStr">
      <is>
        <t>Внутрішні податки на товари та послуги 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" sId="1" xfDxf="1" dxf="1" numFmtId="4">
    <nc r="C19">
      <v>97319.922999999995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" sId="1" xfDxf="1" dxf="1" numFmtId="4">
    <nc r="D19">
      <v>100999.894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" sId="1" xfDxf="1" dxf="1" numFmtId="4">
    <nc r="E19">
      <v>3679.971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" sId="1" xfDxf="1" dxf="1" numFmtId="4">
    <nc r="F19">
      <v>103.8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1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9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9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0" sId="1" xfDxf="1" dxf="1">
    <nc r="A20" t="inlineStr">
      <is>
        <t>14020000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" sId="1" xfDxf="1" dxf="1">
    <nc r="B20" t="inlineStr">
      <is>
        <t>Акцизний податок з вироблених в Україні підакцизних товарів (продукції)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" sId="1" xfDxf="1" dxf="1" numFmtId="4">
    <nc r="C20">
      <v>9551.6560000000009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" sId="1" xfDxf="1" dxf="1" numFmtId="4">
    <nc r="D20">
      <v>11209.441000000001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" sId="1" xfDxf="1" dxf="1" numFmtId="4">
    <nc r="E20">
      <v>1657.7850000000001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" sId="1" xfDxf="1" dxf="1" numFmtId="4">
    <nc r="F20">
      <v>117.4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0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0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6" sId="1" xfDxf="1" dxf="1">
    <nc r="A21" t="inlineStr">
      <is>
        <t>14021900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" sId="1" xfDxf="1" dxf="1">
    <nc r="B21" t="inlineStr">
      <is>
        <t>Пальне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" sId="1" xfDxf="1" dxf="1" numFmtId="4">
    <nc r="C21">
      <v>9551.6560000000009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" sId="1" xfDxf="1" dxf="1" numFmtId="4">
    <nc r="D21">
      <v>11209.441000000001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" sId="1" xfDxf="1" dxf="1" numFmtId="4">
    <nc r="E21">
      <v>1657.7850000000001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" sId="1" xfDxf="1" dxf="1" numFmtId="4">
    <nc r="F21">
      <v>117.4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1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1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2" sId="1" xfDxf="1" dxf="1">
    <nc r="A22" t="inlineStr">
      <is>
        <t>14030000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" sId="1" xfDxf="1" dxf="1">
    <nc r="B22" t="inlineStr">
      <is>
        <t>Акцизний податок з ввезених на митну територію України підакцизних товарів (продукції) 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" sId="1" xfDxf="1" dxf="1" numFmtId="4">
    <nc r="C22">
      <v>33005.394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" sId="1" xfDxf="1" dxf="1" numFmtId="4">
    <nc r="D22">
      <v>38069.383999999998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" sId="1" xfDxf="1" dxf="1" numFmtId="4">
    <nc r="E22">
      <v>5063.99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" sId="1" xfDxf="1" dxf="1" numFmtId="4">
    <nc r="F22">
      <v>115.3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2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2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8" sId="1" xfDxf="1" dxf="1">
    <nc r="A23" t="inlineStr">
      <is>
        <t>14031900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" sId="1" xfDxf="1" dxf="1">
    <nc r="B23" t="inlineStr">
      <is>
        <t>Пальне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" sId="1" xfDxf="1" dxf="1" numFmtId="4">
    <nc r="C23">
      <v>33005.394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" sId="1" xfDxf="1" dxf="1" numFmtId="4">
    <nc r="D23">
      <v>38069.383999999998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" sId="1" xfDxf="1" dxf="1" numFmtId="4">
    <nc r="E23">
      <v>5063.99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" sId="1" xfDxf="1" dxf="1" numFmtId="4">
    <nc r="F23">
      <v>115.3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3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3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4" sId="1" xfDxf="1" dxf="1">
    <nc r="A24">
      <v>14040000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" sId="1" xfDxf="1" dxf="1">
    <nc r="B24" t="inlineStr">
      <is>
        <t>Акцизний податок з реалізації суб’єктами господарювання роздрібної торгівлі підакцизних товарів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" sId="1" xfDxf="1" dxf="1" numFmtId="4">
    <nc r="C24">
      <v>54762.873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" sId="1" xfDxf="1" dxf="1" numFmtId="4">
    <nc r="D24">
      <v>51721.069000000003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" sId="1" xfDxf="1" dxf="1" numFmtId="4">
    <nc r="E24">
      <v>-3041.8040000000001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" sId="1" xfDxf="1" dxf="1" numFmtId="4">
    <nc r="F24">
      <v>94.4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4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4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0" sId="1" xfDxf="1" dxf="1">
    <nc r="A25">
      <v>18000000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" sId="1" xfDxf="1" dxf="1">
    <nc r="B25" t="inlineStr">
      <is>
        <t xml:space="preserve">Місцеві податки та збори, що сплачуються (перераховуються) згідно з Податковим кодексом України 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" sId="1" xfDxf="1" dxf="1" numFmtId="4">
    <nc r="C25">
      <v>366026.51199999999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" sId="1" xfDxf="1" dxf="1" numFmtId="4">
    <nc r="D25">
      <v>439813.39799999999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" sId="1" xfDxf="1" dxf="1" numFmtId="4">
    <nc r="E25">
      <v>73786.885999999999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" sId="1" xfDxf="1" dxf="1" numFmtId="4">
    <nc r="F25">
      <v>120.2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5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5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6" sId="1" xfDxf="1" dxf="1">
    <nc r="A26">
      <v>18010000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" sId="1" xfDxf="1" dxf="1">
    <nc r="B26" t="inlineStr">
      <is>
        <t>Податок на майно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" sId="1" xfDxf="1" dxf="1" numFmtId="4">
    <nc r="C26">
      <v>160107.897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" sId="1" xfDxf="1" dxf="1" numFmtId="4">
    <nc r="D26">
      <v>198046.573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" sId="1" xfDxf="1" dxf="1" numFmtId="4">
    <nc r="E26">
      <v>37938.675999999999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" sId="1" xfDxf="1" dxf="1" numFmtId="4">
    <nc r="F26">
      <v>123.7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6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2" sId="1" xfDxf="1" dxf="1">
    <nc r="A27">
      <v>18010100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" sId="1" xfDxf="1" dxf="1">
    <nc r="B27" t="inlineStr">
      <is>
        <t>Податок на нерухоме майно, відмінне від земельної ділянки, сплачений юридичними особами, які є власниками об'єктів житлової нерухомості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" sId="1" xfDxf="1" dxf="1" numFmtId="4">
    <nc r="C27">
      <v>399.16899999999998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" sId="1" xfDxf="1" dxf="1" numFmtId="4">
    <nc r="D27">
      <v>161.43600000000001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" sId="1" xfDxf="1" dxf="1" numFmtId="4">
    <nc r="E27">
      <v>-237.733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" sId="1" xfDxf="1" dxf="1" numFmtId="4">
    <nc r="F27">
      <v>40.4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7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7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8" sId="1" xfDxf="1" dxf="1">
    <nc r="A28">
      <v>18010200</v>
    </nc>
    <ndxf>
      <font>
        <sz val="14"/>
        <name val="Times New Roman"/>
        <scheme val="none"/>
      </font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" sId="1" xfDxf="1" dxf="1">
    <nc r="B28" t="inlineStr">
      <is>
        <t>Податок на нерухоме майно, відмінне від земельної ділянки, сплачений фізичними особами, які є власниками об'єктів житлової нерухомості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" sId="1" xfDxf="1" dxf="1" numFmtId="4">
    <nc r="C28">
      <v>1023.91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" sId="1" xfDxf="1" dxf="1" numFmtId="4">
    <nc r="D28">
      <v>798.31200000000001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" sId="1" xfDxf="1" dxf="1" numFmtId="4">
    <nc r="E28">
      <v>-225.59800000000001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" sId="1" xfDxf="1" dxf="1" numFmtId="4">
    <nc r="F28">
      <v>78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8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8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4" sId="1" xfDxf="1" dxf="1">
    <nc r="A29">
      <v>18010300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" sId="1" xfDxf="1" dxf="1">
    <nc r="B29" t="inlineStr">
      <is>
    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" sId="1" xfDxf="1" dxf="1" numFmtId="4">
    <nc r="C29">
      <v>1589.183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" sId="1" xfDxf="1" dxf="1" numFmtId="4">
    <nc r="D29">
      <v>1702.412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" sId="1" xfDxf="1" dxf="1" numFmtId="4">
    <nc r="E29">
      <v>113.229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" sId="1" xfDxf="1" dxf="1" numFmtId="4">
    <nc r="F29">
      <v>107.1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2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2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29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29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0" sId="1" xfDxf="1" dxf="1">
    <nc r="A30">
      <v>18010400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" sId="1" xfDxf="1" dxf="1">
    <nc r="B30" t="inlineStr">
      <is>
    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" sId="1" xfDxf="1" dxf="1" numFmtId="4">
    <nc r="C30">
      <v>16680.679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" sId="1" xfDxf="1" dxf="1" numFmtId="4">
    <nc r="D30">
      <v>22270.29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" sId="1" xfDxf="1" dxf="1" numFmtId="4">
    <nc r="E30">
      <v>5589.6109999999999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" sId="1" xfDxf="1" dxf="1" numFmtId="4">
    <nc r="F30">
      <v>133.5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0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0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6" sId="1" xfDxf="1" dxf="1">
    <nc r="A31">
      <v>18010500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" sId="1" xfDxf="1" dxf="1">
    <nc r="B31" t="inlineStr">
      <is>
        <t xml:space="preserve"> Земельний податок з юридичних осіб  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" sId="1" xfDxf="1" dxf="1" numFmtId="4">
    <nc r="C31">
      <v>54597.211000000003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" sId="1" xfDxf="1" dxf="1" numFmtId="4">
    <nc r="D31">
      <v>58897.735999999997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" sId="1" xfDxf="1" dxf="1" numFmtId="4">
    <nc r="E31">
      <v>4300.5249999999996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" sId="1" xfDxf="1" dxf="1" numFmtId="4">
    <nc r="F31">
      <v>107.9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1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1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2" sId="1" xfDxf="1" dxf="1">
    <nc r="A32">
      <v>18010600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" sId="1" xfDxf="1" dxf="1">
    <nc r="B32" t="inlineStr">
      <is>
        <t>Орендна плата з юридичних осіб  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" sId="1" xfDxf="1" dxf="1" numFmtId="4">
    <nc r="C32">
      <v>71943.607999999993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" sId="1" xfDxf="1" dxf="1" numFmtId="4">
    <nc r="D32">
      <v>99912.872000000003</v>
    </nc>
    <ndxf>
      <font>
        <sz val="14"/>
        <color theme="1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" sId="1" xfDxf="1" dxf="1" numFmtId="4">
    <nc r="E32">
      <v>27969.263999999999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" sId="1" xfDxf="1" dxf="1" numFmtId="4">
    <nc r="F32">
      <v>138.9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2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2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8" sId="1" xfDxf="1" dxf="1">
    <nc r="A33">
      <v>18010700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" sId="1" xfDxf="1" dxf="1">
    <nc r="B33" t="inlineStr">
      <is>
        <t>Земельний податок з фізичних осіб  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" sId="1" xfDxf="1" dxf="1" numFmtId="4">
    <nc r="C33">
      <v>2397.7049999999999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" sId="1" xfDxf="1" dxf="1" numFmtId="4">
    <nc r="D33">
      <v>2667.3150000000001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" sId="1" xfDxf="1" dxf="1" numFmtId="4">
    <nc r="E33">
      <v>269.61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" sId="1" xfDxf="1" dxf="1" numFmtId="4">
    <nc r="F33">
      <v>111.2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3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3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4" sId="1" xfDxf="1" dxf="1">
    <nc r="A34">
      <v>18010900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" sId="1" xfDxf="1" dxf="1">
    <nc r="B34" t="inlineStr">
      <is>
        <t>Орендна плата з фізичних осіб  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" sId="1" xfDxf="1" dxf="1" numFmtId="4">
    <nc r="C34">
      <v>10146.485000000001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" sId="1" xfDxf="1" dxf="1" numFmtId="4">
    <nc r="D34">
      <v>10870.132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" sId="1" xfDxf="1" dxf="1" numFmtId="4">
    <nc r="E34">
      <v>723.64700000000005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" sId="1" xfDxf="1" dxf="1" numFmtId="4">
    <nc r="F34">
      <v>107.1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4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4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0" sId="1" xfDxf="1" dxf="1">
    <nc r="A35">
      <v>18011000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" sId="1" xfDxf="1" dxf="1">
    <nc r="B35" t="inlineStr">
      <is>
        <t>Транспортний податок з фізичних осіб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" sId="1" xfDxf="1" dxf="1" numFmtId="4">
    <nc r="C35">
      <v>784.43200000000002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" sId="1" xfDxf="1" dxf="1" numFmtId="4">
    <nc r="D35">
      <v>288.79500000000002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" sId="1" xfDxf="1" dxf="1" numFmtId="4">
    <nc r="E35">
      <v>-495.637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" sId="1" xfDxf="1" dxf="1" numFmtId="4">
    <nc r="F35">
      <v>36.799999999999997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5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5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6" sId="1" xfDxf="1" dxf="1">
    <nc r="A36">
      <v>18011100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" sId="1" xfDxf="1" dxf="1">
    <nc r="B36" t="inlineStr">
      <is>
        <t>Транспортний податок з юридичних осіб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" sId="1" xfDxf="1" dxf="1" numFmtId="4">
    <nc r="C36">
      <v>545.51499999999999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" sId="1" xfDxf="1" dxf="1" numFmtId="4">
    <nc r="D36">
      <v>477.27300000000002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" sId="1" xfDxf="1" dxf="1" numFmtId="4">
    <nc r="E36">
      <v>-68.242000000000004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" sId="1" xfDxf="1" dxf="1" numFmtId="4">
    <nc r="F36">
      <v>87.5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6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2" sId="1" xfDxf="1" dxf="1">
    <nc r="A37">
      <v>18030000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" sId="1" xfDxf="1" dxf="1">
    <nc r="B37" t="inlineStr">
      <is>
        <t>Туристичний збір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" sId="1" xfDxf="1" dxf="1" numFmtId="4">
    <nc r="C37">
      <v>960.90200000000004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" sId="1" xfDxf="1" dxf="1" numFmtId="4">
    <nc r="D37">
      <v>1462.5070000000001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" sId="1" xfDxf="1" dxf="1" numFmtId="4">
    <nc r="E37">
      <v>501.60500000000002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" sId="1" xfDxf="1" dxf="1" numFmtId="4">
    <nc r="F37">
      <v>152.19999999999999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7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7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8" sId="1" xfDxf="1" dxf="1">
    <nc r="A38">
      <v>18030100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" sId="1" xfDxf="1" dxf="1">
    <nc r="B38" t="inlineStr">
      <is>
        <t>Туристичний збір, сплачений юридичними особами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" sId="1" xfDxf="1" dxf="1" numFmtId="4">
    <nc r="C38">
      <v>428.97399999999999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" sId="1" xfDxf="1" dxf="1" numFmtId="4">
    <nc r="D38">
      <v>596.60500000000002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" sId="1" xfDxf="1" dxf="1" numFmtId="4">
    <nc r="E38">
      <v>167.631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" sId="1" xfDxf="1" dxf="1" numFmtId="4">
    <nc r="F38">
      <v>139.1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8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8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94" sId="1" xfDxf="1" dxf="1">
    <nc r="A39">
      <v>18030200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" sId="1" xfDxf="1" dxf="1">
    <nc r="B39" t="inlineStr">
      <is>
        <t>Туристичний збір, сплачений фізичними особами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" sId="1" xfDxf="1" dxf="1" numFmtId="4">
    <nc r="C39">
      <v>531.928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" sId="1" xfDxf="1" dxf="1" numFmtId="4">
    <nc r="D39">
      <v>865.90200000000004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" sId="1" xfDxf="1" dxf="1" numFmtId="4">
    <nc r="E39">
      <v>333.97399999999999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" sId="1" xfDxf="1" dxf="1" numFmtId="4">
    <nc r="F39">
      <v>162.80000000000001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3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3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39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39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00" sId="1" xfDxf="1" dxf="1">
    <nc r="A40">
      <v>18050000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" sId="1" xfDxf="1" dxf="1">
    <nc r="B40" t="inlineStr">
      <is>
        <t xml:space="preserve">Єдиний податок 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" sId="1" xfDxf="1" dxf="1" numFmtId="4">
    <nc r="C40">
      <v>204957.71299999999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" sId="1" xfDxf="1" dxf="1" numFmtId="4">
    <nc r="D40">
      <v>240304.318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" sId="1" xfDxf="1" dxf="1" numFmtId="4">
    <nc r="E40">
      <v>35346.605000000003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" sId="1" xfDxf="1" dxf="1" numFmtId="4">
    <nc r="F40">
      <v>117.2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4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4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40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40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06" sId="1" xfDxf="1" dxf="1">
    <nc r="A41">
      <v>18050300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" sId="1" xfDxf="1" dxf="1">
    <nc r="B41" t="inlineStr">
      <is>
        <t>Єдиний податок з юридичних осіб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" sId="1" xfDxf="1" dxf="1" numFmtId="4">
    <nc r="C41">
      <v>40504.500999999997</v>
    </nc>
    <ndxf>
      <font>
        <sz val="14"/>
        <color rgb="FFFF0000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" sId="1" xfDxf="1" dxf="1" numFmtId="4">
    <nc r="D41">
      <v>45573.792000000001</v>
    </nc>
    <ndxf>
      <font>
        <sz val="14"/>
        <color rgb="FFFF0000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" sId="1" xfDxf="1" dxf="1" numFmtId="4">
    <nc r="E41">
      <v>5069.2910000000002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" sId="1" xfDxf="1" dxf="1" numFmtId="4">
    <nc r="F41">
      <v>112.5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4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4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41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41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12" sId="1" xfDxf="1" dxf="1">
    <nc r="A42">
      <v>18050400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" sId="1" xfDxf="1" dxf="1">
    <nc r="B42" t="inlineStr">
      <is>
        <t>Єдиний податок з фізичних осіб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" sId="1" xfDxf="1" dxf="1" numFmtId="4">
    <nc r="C42">
      <v>164452.80900000001</v>
    </nc>
    <ndxf>
      <font>
        <sz val="14"/>
        <color rgb="FFFF0000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" sId="1" xfDxf="1" dxf="1" numFmtId="4">
    <nc r="D42">
      <v>194729.24600000001</v>
    </nc>
    <ndxf>
      <font>
        <sz val="14"/>
        <color rgb="FFFF0000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" sId="1" xfDxf="1" dxf="1" numFmtId="4">
    <nc r="E42">
      <v>30276.437000000002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" sId="1" xfDxf="1" dxf="1" numFmtId="4">
    <nc r="F42">
      <v>118.4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4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4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42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42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18" sId="1" xfDxf="1" dxf="1">
    <nc r="A43">
      <v>18050500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" sId="1" xfDxf="1" dxf="1">
    <nc r="B43" t="inlineStr">
      <is>
    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" sId="1" xfDxf="1" dxf="1" numFmtId="4">
    <nc r="C43">
      <v>0.40300000000000002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" sId="1" xfDxf="1" dxf="1" numFmtId="4">
    <nc r="D43">
      <v>1.28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" sId="1" xfDxf="1" dxf="1" numFmtId="4">
    <nc r="E43">
      <v>0.877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" sId="1" xfDxf="1" dxf="1" numFmtId="4">
    <nc r="F43">
      <v>317.60000000000002</v>
    </nc>
    <ndxf>
      <font>
        <sz val="14"/>
        <color rgb="FFFF0000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4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4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43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43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24" sId="1" xfDxf="1" dxf="1">
    <nc r="A44">
      <v>19010000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" sId="1" xfDxf="1" dxf="1">
    <nc r="B44" t="inlineStr">
      <is>
        <t>Екологічний податок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44" start="0" length="0">
    <dxf>
      <font>
        <sz val="11"/>
      </font>
      <numFmt numFmtId="167" formatCode="#,##0.000"/>
    </dxf>
  </rfmt>
  <rfmt sheetId="1" xfDxf="1" sqref="D4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44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4" start="0" length="0">
    <dxf>
      <font>
        <b/>
        <sz val="14"/>
        <name val="Times New Roman"/>
        <scheme val="none"/>
      </font>
      <numFmt numFmtId="165" formatCode="0.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26" sId="1" xfDxf="1" dxf="1" numFmtId="4">
    <nc r="G44">
      <v>454.80500000000001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" sId="1" xfDxf="1" dxf="1" numFmtId="4">
    <nc r="H44">
      <v>624.05700000000002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" sId="1" xfDxf="1" dxf="1" numFmtId="4">
    <nc r="I44">
      <v>169.25200000000001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" sId="1" xfDxf="1" dxf="1" numFmtId="4">
    <nc r="J44">
      <v>137.19999999999999</v>
    </nc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" sId="1" xfDxf="1" dxf="1">
    <nc r="A45">
      <v>19050000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" sId="1" xfDxf="1" dxf="1">
    <nc r="B45" t="inlineStr">
      <is>
        <t>Збір за забруднення навколишнього природного середовища  </t>
      </is>
    </nc>
    <ndxf>
      <font>
        <sz val="14"/>
        <name val="Times New Roman"/>
        <scheme val="none"/>
      </font>
      <alignment wrapText="1" readingOrder="0"/>
    </ndxf>
  </rcc>
  <rfmt sheetId="1" xfDxf="1" sqref="C4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4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45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5" start="0" length="0">
    <dxf>
      <font>
        <b/>
        <sz val="14"/>
        <name val="Times New Roman"/>
        <scheme val="none"/>
      </font>
      <numFmt numFmtId="165" formatCode="0.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32" sId="1" xfDxf="1" dxf="1" numFmtId="4">
    <nc r="G45">
      <v>0.29499999999999998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" sId="1" xfDxf="1" dxf="1" numFmtId="4">
    <nc r="H45">
      <v>-0.29499999999999998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I45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45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34" sId="1" xfDxf="1" dxf="1">
    <nc r="A46">
      <v>19090000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B46" start="0" length="0">
    <dxf>
      <font>
        <sz val="14"/>
        <name val="Times New Roman"/>
        <scheme val="none"/>
      </font>
      <alignment wrapText="1" readingOrder="0"/>
    </dxf>
  </rfmt>
  <rfmt sheetId="1" xfDxf="1" sqref="C4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35" sId="1" xfDxf="1" dxf="1" numFmtId="4">
    <nc r="D46">
      <v>0.54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6" start="0" length="0">
    <dxf>
      <font>
        <b/>
        <sz val="14"/>
        <name val="Times New Roman"/>
        <scheme val="none"/>
      </font>
      <numFmt numFmtId="165" formatCode="0.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4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4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46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46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36" sId="1" xfDxf="1" dxf="1">
    <nc r="A47">
      <v>20000000</v>
    </nc>
    <ndxf>
      <font>
        <b/>
        <sz val="16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" sId="1" xfDxf="1" dxf="1">
    <nc r="B47" t="inlineStr">
      <is>
        <t>Неподаткові надходження</t>
      </is>
    </nc>
    <ndxf>
      <font>
        <b/>
        <sz val="16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" sId="1" xfDxf="1" dxf="1" numFmtId="4">
    <nc r="C47">
      <v>17373.797999999999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" sId="1" xfDxf="1" dxf="1" numFmtId="4">
    <nc r="D47">
      <v>26282.924999999999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" sId="1" xfDxf="1" dxf="1" numFmtId="4">
    <nc r="E47">
      <v>8909.1270000000004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" sId="1" xfDxf="1" dxf="1" numFmtId="4">
    <nc r="F47">
      <v>151.30000000000001</v>
    </nc>
    <ndxf>
      <font>
        <b/>
        <sz val="14"/>
        <name val="Times New Roman"/>
        <scheme val="none"/>
      </font>
      <numFmt numFmtId="165" formatCode="0.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" sId="1" xfDxf="1" dxf="1" numFmtId="4">
    <nc r="G47">
      <v>27377.037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" sId="1" xfDxf="1" dxf="1" numFmtId="4">
    <nc r="H47">
      <v>41584.527000000002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" sId="1" xfDxf="1" dxf="1" numFmtId="4">
    <nc r="I47">
      <v>14207.49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" sId="1" xfDxf="1" dxf="1" numFmtId="4">
    <nc r="J47">
      <v>151.9</v>
    </nc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" sId="1" xfDxf="1" dxf="1">
    <nc r="A48">
      <v>21000000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" sId="1" xfDxf="1" dxf="1">
    <nc r="B48" t="inlineStr">
      <is>
        <t>Доходи від власності та підприємницької діяльності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" sId="1" xfDxf="1" dxf="1" numFmtId="4">
    <nc r="C48">
      <v>1846.548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" sId="1" xfDxf="1" dxf="1" numFmtId="4">
    <nc r="D48">
      <v>2329.9349999999999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" sId="1" xfDxf="1" dxf="1" numFmtId="4">
    <nc r="E48">
      <v>483.387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" sId="1" xfDxf="1" dxf="1" numFmtId="4">
    <nc r="F48">
      <v>126.2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4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4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48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48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52" sId="1" xfDxf="1" dxf="1">
    <nc r="A49">
      <v>21010300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" sId="1" xfDxf="1" dxf="1">
    <nc r="B49" t="inlineStr">
      <is>
        <t>Частина чистого прибутку (доходу) комунальних унітарних підприємств та їх об'єднань, що вилучається до відповідного місцевого бюджету</t>
      </is>
    </nc>
    <ndxf>
      <font>
        <sz val="14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" sId="1" xfDxf="1" dxf="1" numFmtId="4">
    <nc r="C49">
      <v>2.3450000000000002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4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55" sId="1" xfDxf="1" dxf="1" numFmtId="4">
    <nc r="E49">
      <v>-2.3450000000000002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" sId="1" xfDxf="1" dxf="1" numFmtId="4">
    <nc r="F49">
      <v>0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4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4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49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49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57" sId="1" xfDxf="1" dxf="1">
    <nc r="A50">
      <v>21080000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" sId="1" xfDxf="1" dxf="1">
    <nc r="B50" t="inlineStr">
      <is>
        <t>Інші надходження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" sId="1" xfDxf="1" dxf="1" numFmtId="4">
    <nc r="C50">
      <v>1844.203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" sId="1" xfDxf="1" dxf="1" numFmtId="4">
    <nc r="D50">
      <v>2329.9349999999999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" sId="1" xfDxf="1" dxf="1" numFmtId="4">
    <nc r="E50">
      <v>485.73200000000003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" sId="1" xfDxf="1" dxf="1" numFmtId="4">
    <nc r="F50">
      <v>126.3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50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50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63" sId="1" xfDxf="1" dxf="1">
    <nc r="A51">
      <v>21080500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" sId="1" xfDxf="1" dxf="1">
    <nc r="B51" t="inlineStr">
      <is>
        <t>Інші надходження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" sId="1" xfDxf="1" dxf="1" numFmtId="4">
    <nc r="C51">
      <v>-75.817999999999998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" sId="1" xfDxf="1" dxf="1" numFmtId="4">
    <nc r="D51">
      <v>4.3520000000000003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" sId="1" xfDxf="1" dxf="1" numFmtId="4">
    <nc r="E51">
      <v>80.17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" sId="1" xfDxf="1" dxf="1" numFmtId="4">
    <nc r="F51">
      <v>-5.7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51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51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69" sId="1" xfDxf="1" dxf="1">
    <nc r="A52">
      <v>21080900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" sId="1" xfDxf="1" dxf="1">
    <nc r="B52" t="inlineStr">
      <is>
    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" sId="1" xfDxf="1" dxf="1" numFmtId="4">
    <nc r="C52">
      <v>0.312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" sId="1" xfDxf="1" dxf="1" numFmtId="4">
    <nc r="D52">
      <v>0.1</v>
    </nc>
    <ndxf>
      <font>
        <sz val="14"/>
        <color theme="1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" sId="1" xfDxf="1" dxf="1" numFmtId="4">
    <nc r="E52">
      <v>-0.21199999999999999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" sId="1" xfDxf="1" dxf="1" numFmtId="4">
    <nc r="F52">
      <v>32.1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52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52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75" sId="1" xfDxf="1" dxf="1">
    <nc r="A53">
      <v>21081100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" sId="1" xfDxf="1" dxf="1">
    <nc r="B53" t="inlineStr">
      <is>
        <t>Адміністративні штрафи та інші санкції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" sId="1" xfDxf="1" dxf="1" numFmtId="4">
    <nc r="C53">
      <v>636.42600000000004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" sId="1" xfDxf="1" dxf="1" numFmtId="4">
    <nc r="D53">
      <v>1137.153</v>
    </nc>
    <ndxf>
      <font>
        <sz val="14"/>
        <color theme="1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" sId="1" xfDxf="1" dxf="1" numFmtId="4">
    <nc r="E53">
      <v>500.72699999999998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" sId="1" xfDxf="1" dxf="1" numFmtId="4">
    <nc r="F53">
      <v>178.7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81" sId="1" xfDxf="1" dxf="1">
    <oc r="I53">
      <f>H53-G53</f>
    </oc>
    <nc r="I53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" sId="1" xfDxf="1" dxf="1">
    <oc r="J53">
      <f>H53/G53*100</f>
    </oc>
    <nc r="J53"/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" sId="1" xfDxf="1" dxf="1">
    <nc r="A54">
      <v>21081500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" sId="1" xfDxf="1" dxf="1">
    <nc r="B54" t="inlineStr">
      <is>
        <t>Адміністративні штрафи та штрафні санкції за порушення законодавства у сфері виробництва та обігу алкогольних напоїв та тютюнових виробів 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" sId="1" xfDxf="1" dxf="1" numFmtId="4">
    <nc r="C54">
      <v>945.10299999999995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" sId="1" xfDxf="1" dxf="1" numFmtId="4">
    <nc r="D54">
      <v>858.33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" sId="1" xfDxf="1" dxf="1" numFmtId="4">
    <nc r="E54">
      <v>-86.772999999999996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" sId="1" xfDxf="1" dxf="1" numFmtId="4">
    <nc r="F54">
      <v>90.8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54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54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89" sId="1" xfDxf="1" dxf="1">
    <nc r="A55">
      <v>21081700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" sId="1" xfDxf="1" dxf="1">
    <nc r="B55" t="inlineStr">
      <is>
        <t>Плата за встановлення земельного сервітуту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" sId="1" xfDxf="1" dxf="1" numFmtId="4">
    <nc r="C55">
      <v>338.18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" sId="1" xfDxf="1" dxf="1" numFmtId="4">
    <nc r="D55">
      <v>330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" sId="1" xfDxf="1" dxf="1" numFmtId="4">
    <nc r="E55">
      <v>-8.18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" sId="1" xfDxf="1" dxf="1" numFmtId="4">
    <nc r="F55">
      <v>97.6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95" sId="1" xfDxf="1" dxf="1">
    <oc r="I55">
      <f>H55-G55</f>
    </oc>
    <nc r="I55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" sId="1" xfDxf="1" dxf="1">
    <oc r="J55">
      <f>H55/G55*100</f>
    </oc>
    <nc r="J55"/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" sId="1" xfDxf="1" dxf="1">
    <nc r="A56">
      <v>22000000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" sId="1" xfDxf="1" dxf="1">
    <nc r="B56" t="inlineStr">
      <is>
        <t xml:space="preserve">Адміністративні збори та платежі, доходи від некомерційної господарської діяльності 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" sId="1" xfDxf="1" dxf="1" numFmtId="4">
    <nc r="C56">
      <v>11801.376</v>
    </nc>
    <ndxf>
      <font>
        <sz val="14"/>
        <color theme="1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" sId="1" xfDxf="1" dxf="1" numFmtId="4">
    <nc r="D56">
      <v>16472.272000000001</v>
    </nc>
    <ndxf>
      <font>
        <sz val="14"/>
        <color theme="1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" sId="1" xfDxf="1" dxf="1" numFmtId="4">
    <nc r="E56">
      <v>4670.8959999999997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" sId="1" xfDxf="1" dxf="1" numFmtId="4">
    <nc r="F56">
      <v>139.6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5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56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03" sId="1" xfDxf="1" dxf="1">
    <nc r="A57">
      <v>22010000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" sId="1" xfDxf="1" dxf="1">
    <nc r="B57" t="inlineStr">
      <is>
        <t>Плата за надання адміністративних послуг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" sId="1" xfDxf="1" dxf="1" numFmtId="4">
    <nc r="C57">
      <v>7578.3819999999996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" sId="1" xfDxf="1" dxf="1" numFmtId="4">
    <nc r="D57">
      <v>9325.759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" sId="1" xfDxf="1" dxf="1" numFmtId="4">
    <nc r="E57">
      <v>1747.377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" sId="1" xfDxf="1" dxf="1" numFmtId="4">
    <nc r="F57">
      <v>123.1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57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57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09" sId="1" xfDxf="1" dxf="1">
    <nc r="A58">
      <v>22010300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" sId="1" xfDxf="1" dxf="1">
    <nc r="B58" t="inlineStr">
      <is>
        <t>Адміністративний збір за проведення державної реєстрації юридичних осіб,  фізичних осіб – підприємців та громадських формувань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" sId="1" xfDxf="1" dxf="1" numFmtId="4">
    <nc r="C58">
      <v>274.43700000000001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" sId="1" xfDxf="1" dxf="1" numFmtId="4">
    <nc r="D58">
      <v>311.029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" sId="1" xfDxf="1" dxf="1" numFmtId="4">
    <nc r="E58">
      <v>36.591999999999999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" sId="1" xfDxf="1" dxf="1" numFmtId="4">
    <nc r="F58">
      <v>113.3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8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58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58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15" sId="1" xfDxf="1" dxf="1">
    <nc r="A59">
      <v>22012500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" sId="1" xfDxf="1" dxf="1">
    <nc r="B59" t="inlineStr">
      <is>
        <t>Плата за надання інших адміністративних послуг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" sId="1" xfDxf="1" dxf="1" numFmtId="4">
    <nc r="C59">
      <v>7073.6329999999998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" sId="1" xfDxf="1" dxf="1" numFmtId="4">
    <nc r="D59">
      <v>8635.9560000000001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" sId="1" xfDxf="1" dxf="1" numFmtId="4">
    <nc r="E59">
      <v>1562.3230000000001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" sId="1" xfDxf="1" dxf="1" numFmtId="4">
    <nc r="F59">
      <v>122.1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5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5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59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59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21" sId="1" xfDxf="1" dxf="1">
    <nc r="A60">
      <v>22012600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" sId="1" xfDxf="1" dxf="1">
    <nc r="B60" t="inlineStr">
      <is>
        <t>Адміністративний збір за державну реєстрацію речових прав на нерухоме майно та їх обтяжень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" sId="1" xfDxf="1" dxf="1" numFmtId="4">
    <nc r="C60">
      <v>224.012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" sId="1" xfDxf="1" dxf="1" numFmtId="4">
    <nc r="D60">
      <v>367.87400000000002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" sId="1" xfDxf="1" dxf="1" numFmtId="4">
    <nc r="E60">
      <v>143.86199999999999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" sId="1" xfDxf="1" dxf="1" numFmtId="4">
    <nc r="F60">
      <v>164.2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6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6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60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60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27" sId="1" xfDxf="1" dxf="1">
    <nc r="A61">
      <v>22012900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" sId="1" xfDxf="1" dxf="1">
    <nc r="B61" t="inlineStr">
      <is>
  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" sId="1" xfDxf="1" dxf="1" numFmtId="4">
    <nc r="C61">
      <v>6.3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" sId="1" xfDxf="1" dxf="1" numFmtId="4">
    <nc r="D61">
      <v>10.9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" sId="1" xfDxf="1" dxf="1" numFmtId="4">
    <nc r="E61">
      <v>4.5999999999999996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" sId="1" xfDxf="1" dxf="1" numFmtId="4">
    <nc r="F61">
      <v>173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6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6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61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61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33" sId="1" xfDxf="1" dxf="1">
    <nc r="A62">
      <v>22080400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" sId="1" xfDxf="1" dxf="1">
    <nc r="B62" t="inlineStr">
      <is>
        <t>Надходження від орендної плати за користування цілісним майновим комплексом та іншим майном, що перебуває в комунальній власності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" sId="1" xfDxf="1" dxf="1" numFmtId="4">
    <nc r="C62">
      <v>3946.7289999999998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" sId="1" xfDxf="1" dxf="1" numFmtId="4">
    <nc r="D62">
      <v>6907.85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" sId="1" xfDxf="1" dxf="1" numFmtId="4">
    <nc r="E62">
      <v>2961.1210000000001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" sId="1" xfDxf="1" dxf="1" numFmtId="4">
    <nc r="F62">
      <v>175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6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6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62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62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39" sId="1" xfDxf="1" dxf="1">
    <nc r="A63">
      <v>22090000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" sId="1" xfDxf="1" dxf="1">
    <nc r="B63" t="inlineStr">
      <is>
        <t>Державне мито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" sId="1" xfDxf="1" dxf="1" numFmtId="4">
    <nc r="C63">
      <v>276.26499999999999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" sId="1" xfDxf="1" dxf="1" numFmtId="4">
    <nc r="D63">
      <v>238.66300000000001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" sId="1" xfDxf="1" dxf="1" numFmtId="4">
    <nc r="E63">
      <v>-37.601999999999997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" sId="1" xfDxf="1" dxf="1" numFmtId="4">
    <nc r="F63">
      <v>86.4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6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6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63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63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45" sId="1" xfDxf="1" dxf="1">
    <nc r="A64">
      <v>22090100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" sId="1" xfDxf="1" dxf="1">
    <nc r="B64" t="inlineStr">
      <is>
        <t>Державне мито, що сплачується за місцем розгляду та оформлення документів, у тому числі за оформлення документів на спадщину і дарування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" sId="1" xfDxf="1" dxf="1" numFmtId="4">
    <nc r="C64">
      <v>188.482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" sId="1" xfDxf="1" dxf="1" numFmtId="4">
    <nc r="D64">
      <v>113.378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" sId="1" xfDxf="1" dxf="1" numFmtId="4">
    <nc r="E64">
      <v>-75.103999999999999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" sId="1" xfDxf="1" dxf="1" numFmtId="4">
    <nc r="F64">
      <v>60.2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6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6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64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64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51" sId="1" xfDxf="1" dxf="1">
    <nc r="A65">
      <v>22090200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" sId="1" xfDxf="1" dxf="1">
    <nc r="B65" t="inlineStr">
      <is>
        <t>Державне мито, не віднесене до інших категорій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" sId="1" xfDxf="1" dxf="1" numFmtId="4">
    <nc r="C65">
      <v>4.47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" sId="1" xfDxf="1" dxf="1" numFmtId="4">
    <nc r="D65">
      <v>3.4000000000000002E-2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" sId="1" xfDxf="1" dxf="1" numFmtId="4">
    <nc r="E65">
      <v>-4.4359999999999999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" sId="1" xfDxf="1" dxf="1" numFmtId="4">
    <nc r="F65">
      <v>0.8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6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6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65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65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57" sId="1" xfDxf="1" dxf="1">
    <nc r="A66">
      <v>22090400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" sId="1" xfDxf="1" dxf="1">
    <nc r="B66" t="inlineStr">
      <is>
        <t>Державне мито, пов'язане з видачею та оформленням закордонних паспортів (посвідок) та паспортів громадян України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" sId="1" xfDxf="1" dxf="1" numFmtId="4">
    <nc r="C66">
      <v>83.313000000000002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" sId="1" xfDxf="1" dxf="1" numFmtId="4">
    <nc r="D66">
      <v>125.251</v>
    </nc>
    <ndxf>
      <font>
        <sz val="14"/>
        <color theme="1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" sId="1" xfDxf="1" dxf="1" numFmtId="4">
    <nc r="E66">
      <v>41.938000000000002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" sId="1" xfDxf="1" dxf="1" numFmtId="4">
    <nc r="F66">
      <v>150.30000000000001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6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6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6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66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63" sId="1" xfDxf="1" dxf="1">
    <nc r="A67">
      <v>24000000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" sId="1" xfDxf="1" dxf="1">
    <nc r="B67" t="inlineStr">
      <is>
        <t>Інші неподаткові надходження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" sId="1" xfDxf="1" dxf="1" numFmtId="4">
    <nc r="C67">
      <v>3725.8739999999998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" sId="1" xfDxf="1" dxf="1" numFmtId="4">
    <nc r="D67">
      <v>7480.7179999999998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" sId="1" xfDxf="1" dxf="1" numFmtId="4">
    <nc r="E67">
      <v>3754.8440000000001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" sId="1" xfDxf="1" dxf="1" numFmtId="4">
    <nc r="F67">
      <v>200.8</v>
    </nc>
    <ndxf>
      <font>
        <sz val="14"/>
        <color rgb="FFFF0000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" sId="1" xfDxf="1" dxf="1" numFmtId="4">
    <nc r="G67">
      <v>3127.0839999999998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" sId="1" xfDxf="1" dxf="1" numFmtId="4">
    <nc r="H67">
      <v>414.60399999999998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" sId="1" xfDxf="1" dxf="1" numFmtId="4">
    <nc r="I67">
      <v>-2712.48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" sId="1" xfDxf="1" dxf="1" numFmtId="4">
    <nc r="J67">
      <v>13.3</v>
    </nc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" sId="1" xfDxf="1" dxf="1">
    <nc r="A68">
      <v>24060000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" sId="1" xfDxf="1" dxf="1">
    <nc r="B68" t="inlineStr">
      <is>
        <t>Інші надходження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" sId="1" xfDxf="1" dxf="1" numFmtId="4">
    <nc r="C68">
      <v>3725.1010000000001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" sId="1" xfDxf="1" dxf="1" numFmtId="4">
    <nc r="D68">
      <v>7480.7179999999998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" sId="1" xfDxf="1" dxf="1" numFmtId="4">
    <nc r="E68">
      <v>3755.6170000000002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" sId="1" xfDxf="1" dxf="1" numFmtId="4">
    <nc r="F68">
      <v>200.8</v>
    </nc>
    <ndxf>
      <font>
        <sz val="14"/>
        <color rgb="FFFF0000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" sId="1" xfDxf="1" dxf="1" numFmtId="4">
    <nc r="G68">
      <v>30.286999999999999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" sId="1" xfDxf="1" dxf="1" numFmtId="4">
    <nc r="H68">
      <v>114.541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" sId="1" xfDxf="1" dxf="1" numFmtId="4">
    <nc r="I68">
      <v>84.254000000000005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" sId="1" xfDxf="1" dxf="1" numFmtId="4">
    <nc r="J68">
      <v>378.2</v>
    </nc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" sId="1" xfDxf="1" dxf="1">
    <nc r="A69">
      <v>24060300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" sId="1" xfDxf="1" dxf="1">
    <nc r="B69" t="inlineStr">
      <is>
        <t>Інші надходження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" sId="1" xfDxf="1" dxf="1" numFmtId="4">
    <nc r="C69">
      <v>2301.5680000000002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" sId="1" xfDxf="1" dxf="1" numFmtId="4">
    <nc r="D69">
      <v>3474.6709999999998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" sId="1" xfDxf="1" dxf="1" numFmtId="4">
    <nc r="E69">
      <v>1173.1030000000001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" sId="1" xfDxf="1" dxf="1" numFmtId="4">
    <nc r="F69">
      <v>151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6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6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69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69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89" sId="1" xfDxf="1" dxf="1">
    <nc r="A70">
      <v>24062000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" sId="1" xfDxf="1" dxf="1">
    <nc r="B70" t="inlineStr">
      <is>
        <t>Кошти, отримані від переможця процедури закупівлі / спрощеної закупівлі під час укладення договору про закупівлю як забезпечення виконання такого договору, які не підлягають поверненню учаснику</t>
      </is>
    </nc>
    <n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" sId="1" xfDxf="1" dxf="1" numFmtId="4">
    <nc r="C70">
      <v>11.8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70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92" sId="1" xfDxf="1" dxf="1" numFmtId="4">
    <nc r="E70">
      <v>-11.8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" sId="1" xfDxf="1" dxf="1" numFmtId="4">
    <nc r="F70">
      <v>0</v>
    </nc>
    <ndxf>
      <font>
        <sz val="14"/>
        <color rgb="FFFF0000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" sId="1" xfDxf="1" dxf="1" numFmtId="4">
    <nc r="G70">
      <v>30.286999999999999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" sId="1" xfDxf="1" dxf="1" numFmtId="4">
    <nc r="H70">
      <v>114.541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" sId="1" xfDxf="1" dxf="1" numFmtId="4">
    <nc r="I70">
      <v>84.254000000000005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" sId="1" xfDxf="1" dxf="1" numFmtId="4">
    <nc r="J70">
      <v>378.2</v>
    </nc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" sId="1" xfDxf="1" dxf="1">
    <nc r="A71">
      <v>24062100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" sId="1" xfDxf="1" dxf="1">
    <nc r="B71" t="inlineStr">
      <is>
    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71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71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71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71" start="0" length="0">
    <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00" sId="1" xfDxf="1" dxf="1" numFmtId="4">
    <nc r="G71">
      <v>30.286999999999999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" sId="1" xfDxf="1" dxf="1" numFmtId="4">
    <nc r="H71">
      <v>114.541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" sId="1" xfDxf="1" dxf="1" numFmtId="4">
    <nc r="I71">
      <v>84.254000000000005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" sId="1" xfDxf="1" dxf="1" numFmtId="4">
    <nc r="J71">
      <v>378.2</v>
    </nc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" sId="1" xfDxf="1" dxf="1">
    <nc r="A72">
      <v>24062200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" sId="1" xfDxf="1" dxf="1">
    <nc r="B72" t="inlineStr">
      <is>
    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" sId="1" xfDxf="1" dxf="1" numFmtId="4">
    <nc r="C72">
      <v>1411.7329999999999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" sId="1" xfDxf="1" dxf="1" numFmtId="4">
    <nc r="D72">
      <v>4006.047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" sId="1" xfDxf="1" dxf="1" numFmtId="4">
    <nc r="E72">
      <v>2594.3139999999999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" sId="1" xfDxf="1" dxf="1" numFmtId="4">
    <nc r="F72">
      <v>283.8</v>
    </nc>
    <ndxf>
      <font>
        <sz val="14"/>
        <color rgb="FFFF0000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7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72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72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72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10" sId="1" xfDxf="1" dxf="1">
    <nc r="A73">
      <v>24110900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" sId="1" xfDxf="1" dxf="1">
    <nc r="B73" t="inlineStr">
      <is>
    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7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73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73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73" start="0" length="0">
    <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12" sId="1" xfDxf="1" dxf="1" numFmtId="4">
    <nc r="G73">
      <v>158.91900000000001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" sId="1" xfDxf="1" dxf="1" numFmtId="4">
    <nc r="H73">
      <v>136.572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" sId="1" xfDxf="1" dxf="1" numFmtId="4">
    <nc r="I73">
      <v>-22.347000000000001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" sId="1" xfDxf="1" dxf="1" numFmtId="4">
    <nc r="J73">
      <v>85.9</v>
    </nc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" sId="1" xfDxf="1" dxf="1">
    <nc r="A74">
      <v>24170000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" sId="1" xfDxf="1" dxf="1">
    <nc r="B74" t="inlineStr">
      <is>
        <t xml:space="preserve">Надходження коштів пайової участі у розвитку інфраструктури населеного пункту 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7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74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74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74" start="0" length="0">
    <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18" sId="1" xfDxf="1" dxf="1" numFmtId="4">
    <nc r="G74">
      <v>2937.8780000000002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" sId="1" xfDxf="1" dxf="1" numFmtId="4">
    <nc r="H74">
      <v>163.49100000000001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" sId="1" xfDxf="1" dxf="1" numFmtId="4">
    <nc r="I74">
      <v>-2774.3870000000002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" sId="1" xfDxf="1" dxf="1" numFmtId="4">
    <nc r="J74">
      <v>5.6</v>
    </nc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" sId="1" xfDxf="1" dxf="1">
    <nc r="A75">
      <v>25000000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" sId="1" xfDxf="1" dxf="1">
    <nc r="B75" t="inlineStr">
      <is>
        <t>Власні надходження бюджетних установ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7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7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75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75" start="0" length="0">
    <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24" sId="1" xfDxf="1" dxf="1" numFmtId="4">
    <nc r="G75">
      <v>24249.953000000001</v>
    </nc>
    <ndxf>
      <font>
        <sz val="14"/>
        <name val="Times New Roman"/>
        <scheme val="none"/>
      </font>
      <numFmt numFmtId="164" formatCode="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5" sId="1" xfDxf="1" dxf="1" numFmtId="4">
    <nc r="H75">
      <v>41169.923000000003</v>
    </nc>
    <ndxf>
      <font>
        <sz val="14"/>
        <name val="Times New Roman"/>
        <scheme val="none"/>
      </font>
      <numFmt numFmtId="164" formatCode="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6" sId="1" xfDxf="1" dxf="1" numFmtId="4">
    <oc r="I75">
      <f>H75-G75</f>
    </oc>
    <nc r="I75">
      <v>16919.97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7" sId="1" xfDxf="1" dxf="1" numFmtId="4">
    <oc r="J75">
      <f>H75/G75*100</f>
    </oc>
    <nc r="J75">
      <v>169.8</v>
    </nc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" sId="1" xfDxf="1" dxf="1">
    <nc r="A76">
      <v>30000000</v>
    </nc>
    <ndxf>
      <font>
        <b/>
        <sz val="16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" sId="1" xfDxf="1" dxf="1">
    <nc r="B76" t="inlineStr">
      <is>
        <t>Доходи від операцій з капіталом</t>
      </is>
    </nc>
    <ndxf>
      <font>
        <b/>
        <sz val="16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" sId="1" xfDxf="1" dxf="1" numFmtId="4">
    <nc r="C76">
      <v>3.004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" sId="1" xfDxf="1" dxf="1" numFmtId="4">
    <nc r="D76">
      <v>2.552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" sId="1" xfDxf="1" dxf="1" numFmtId="4">
    <nc r="E76">
      <v>-0.45200000000000001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" sId="1" xfDxf="1" dxf="1" numFmtId="4">
    <nc r="F76">
      <v>85</v>
    </nc>
    <n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7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34" sId="1" xfDxf="1" dxf="1" numFmtId="4">
    <nc r="H76">
      <v>518.46699999999998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" sId="1" xfDxf="1" dxf="1" numFmtId="4">
    <oc r="I76">
      <f>H76-G76</f>
    </oc>
    <nc r="I76">
      <v>518.46699999999998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" sId="1" xfDxf="1" dxf="1">
    <oc r="J76">
      <f>H76/G76*100</f>
    </oc>
    <nc r="J76"/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" sId="1" xfDxf="1" dxf="1">
    <nc r="A77">
      <v>31000000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" sId="1" xfDxf="1" dxf="1">
    <nc r="B77" t="inlineStr">
      <is>
        <t>Надходження від продажу основного капіталу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" sId="1" xfDxf="1" dxf="1" numFmtId="4">
    <nc r="C77">
      <v>3.004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" sId="1" xfDxf="1" dxf="1" numFmtId="4">
    <nc r="D77">
      <v>2.552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" sId="1" xfDxf="1" dxf="1" numFmtId="4">
    <nc r="E77">
      <v>-0.45200000000000001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" sId="1" xfDxf="1" dxf="1" numFmtId="4">
    <nc r="F77">
      <v>85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77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3" sId="1" xfDxf="1" dxf="1" numFmtId="4">
    <nc r="H77">
      <v>0.41399999999999998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" sId="1" xfDxf="1" dxf="1" numFmtId="4">
    <nc r="I77">
      <v>0.41399999999999998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77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5" sId="1" xfDxf="1" dxf="1">
    <nc r="A78">
      <v>31010200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" sId="1" xfDxf="1" dxf="1">
    <nc r="B78" t="inlineStr">
      <is>
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" sId="1" xfDxf="1" dxf="1" numFmtId="4">
    <nc r="C78">
      <v>1.5249999999999999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" sId="1" xfDxf="1" dxf="1" numFmtId="4">
    <nc r="D78">
      <v>1.147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" sId="1" xfDxf="1" dxf="1" numFmtId="4">
    <nc r="E78">
      <v>-0.378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" sId="1" xfDxf="1" dxf="1" numFmtId="4">
    <nc r="F78">
      <v>75.2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78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78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51" sId="1" xfDxf="1" dxf="1">
    <oc r="I78">
      <f>H78-G78</f>
    </oc>
    <nc r="I78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" sId="1" xfDxf="1" dxf="1">
    <oc r="J78">
      <f>H78/G78*100</f>
    </oc>
    <nc r="J78"/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" sId="1" xfDxf="1" dxf="1">
    <nc r="A79">
      <v>31020000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" sId="1" xfDxf="1" dxf="1">
    <nc r="B79" t="inlineStr">
      <is>
        <t>Надходження коштів від Державного фонду дорогоцінних металів і дорогоцінного каміння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" sId="1" xfDxf="1" dxf="1" numFmtId="4">
    <nc r="C79">
      <v>1.4790000000000001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" sId="1" xfDxf="1" dxf="1" numFmtId="4">
    <nc r="D79">
      <v>1.405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" sId="1" xfDxf="1" dxf="1" numFmtId="4">
    <nc r="E79">
      <v>-7.3999999999999996E-2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79" start="0" length="0">
    <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79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79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58" sId="1" xfDxf="1" dxf="1">
    <oc r="I79">
      <f>H79-G79</f>
    </oc>
    <nc r="I79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" sId="1" xfDxf="1" dxf="1">
    <oc r="J79">
      <f>H79/G79*100</f>
    </oc>
    <nc r="J79"/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" sId="1" xfDxf="1" dxf="1">
    <nc r="A80">
      <v>31030000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" sId="1" xfDxf="1" dxf="1">
    <nc r="B80" t="inlineStr">
      <is>
        <t>Кошти від відчуження майна, що належить Автономній Республіці Крим та майна, що перебуває в комунальній власності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80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80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80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80" start="0" length="0">
    <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80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62" sId="1" xfDxf="1" dxf="1" numFmtId="4">
    <nc r="H80">
      <v>0.41399999999999998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" sId="1" xfDxf="1" dxf="1" numFmtId="4">
    <nc r="I80">
      <v>0.41399999999999998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80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64" sId="1" xfDxf="1" dxf="1">
    <nc r="A81">
      <v>33010000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" sId="1" xfDxf="1" dxf="1">
    <nc r="B81" t="inlineStr">
      <is>
        <t>Кошти від продажу землі</t>
      </is>
    </nc>
    <ndxf>
      <font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81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81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81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81" start="0" length="0">
    <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81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66" sId="1" xfDxf="1" dxf="1" numFmtId="4">
    <nc r="H81">
      <v>518.053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" sId="1" xfDxf="1" dxf="1" numFmtId="4">
    <oc r="I81">
      <f>H81-G81</f>
    </oc>
    <nc r="I81">
      <v>518.053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" sId="1" xfDxf="1" dxf="1">
    <oc r="J81">
      <f>H81/G81*100</f>
    </oc>
    <nc r="J81"/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" sId="1" xfDxf="1" dxf="1">
    <nc r="A82">
      <v>50000000</v>
    </nc>
    <ndxf>
      <font>
        <b/>
        <sz val="14"/>
        <color theme="1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" sId="1" xfDxf="1" dxf="1">
    <nc r="B82" t="inlineStr">
      <is>
        <t>Цільові фонди </t>
      </is>
    </nc>
    <ndxf>
      <font>
        <b/>
        <sz val="14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82" start="0" length="0">
    <dxf>
      <font>
        <b/>
        <sz val="14"/>
        <color theme="1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82" start="0" length="0">
    <dxf>
      <font>
        <b/>
        <sz val="14"/>
        <color theme="1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82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82" start="0" length="0">
    <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82" start="0" length="0">
    <dxf>
      <font>
        <b/>
        <sz val="14"/>
        <color theme="1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71" sId="1" xfDxf="1" dxf="1" numFmtId="4">
    <nc r="H82">
      <v>82.424000000000007</v>
    </nc>
    <ndxf>
      <font>
        <b/>
        <sz val="14"/>
        <color theme="1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" sId="1" xfDxf="1" dxf="1" numFmtId="4">
    <oc r="I82">
      <f>H82-G82</f>
    </oc>
    <nc r="I82">
      <v>82.424000000000007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" sId="1" xfDxf="1" dxf="1">
    <oc r="J82">
      <f>H82/G82*100</f>
    </oc>
    <nc r="J82"/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" sId="1" xfDxf="1" dxf="1">
    <nc r="A83">
      <v>50110000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" sId="1" xfDxf="1" dxf="1">
    <nc r="B83" t="inlineStr">
      <is>
    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    </is>
    </nc>
    <ndxf>
      <font>
        <sz val="14"/>
        <color theme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83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83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83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83" start="0" length="0">
    <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83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76" sId="1" xfDxf="1" dxf="1" numFmtId="4">
    <nc r="H83">
      <v>82.424000000000007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" sId="1" xfDxf="1" dxf="1" numFmtId="4">
    <oc r="I83">
      <f>H83-G83</f>
    </oc>
    <nc r="I83">
      <v>82.424000000000007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" sId="1" xfDxf="1" dxf="1">
    <oc r="J83">
      <f>H83/G83*100</f>
    </oc>
    <nc r="J83"/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A84" start="0" length="0">
    <dxf>
      <font>
        <b/>
        <sz val="16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79" sId="1" xfDxf="1" dxf="1">
    <nc r="B84" t="inlineStr">
      <is>
        <t>РАЗОМ ДОХОДІВ</t>
      </is>
    </nc>
    <ndxf>
      <font>
        <b/>
        <sz val="14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" sId="1" xfDxf="1" dxf="1" numFmtId="4">
    <nc r="C84">
      <v>1440207.568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" sId="1" xfDxf="1" dxf="1" numFmtId="4">
    <nc r="D84">
      <v>1714709.798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" sId="1" xfDxf="1" dxf="1" numFmtId="4">
    <nc r="E84">
      <v>274502.23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" sId="1" xfDxf="1" dxf="1" numFmtId="4">
    <nc r="F84">
      <v>119.1</v>
    </nc>
    <n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" sId="1" xfDxf="1" dxf="1" numFmtId="4">
    <nc r="G84">
      <v>27832.136999999999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" sId="1" xfDxf="1" dxf="1" numFmtId="4">
    <nc r="H84">
      <v>42809.18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" sId="1" xfDxf="1" dxf="1" numFmtId="4">
    <oc r="I84">
      <f>H84-G84</f>
    </oc>
    <nc r="I84">
      <v>14977.043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" sId="1" xfDxf="1" dxf="1" numFmtId="4">
    <nc r="J84">
      <v>153.80000000000001</v>
    </nc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" sId="1" xfDxf="1" dxf="1">
    <nc r="A85">
      <v>40000000</v>
    </nc>
    <ndxf>
      <font>
        <b/>
        <sz val="16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" sId="1" xfDxf="1" dxf="1">
    <nc r="B85" t="inlineStr">
      <is>
        <t xml:space="preserve">Офіційні трансферти </t>
      </is>
    </nc>
    <ndxf>
      <font>
        <b/>
        <sz val="16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" sId="1" xfDxf="1" dxf="1" numFmtId="4">
    <nc r="C85">
      <v>480570.685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" sId="1" xfDxf="1" dxf="1" numFmtId="4">
    <nc r="D85">
      <v>482061.88199999998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" sId="1" xfDxf="1" dxf="1" numFmtId="4">
    <nc r="E85">
      <v>1491.1969999999999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" sId="1" xfDxf="1" dxf="1" numFmtId="4">
    <nc r="F85">
      <v>100.3</v>
    </nc>
    <n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85" start="0" length="0">
    <dxf>
      <font>
        <b/>
        <sz val="14"/>
        <name val="Times New Roman"/>
        <scheme val="none"/>
      </font>
      <numFmt numFmtId="164" formatCode="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85" start="0" length="0">
    <dxf>
      <font>
        <b/>
        <sz val="14"/>
        <name val="Times New Roman"/>
        <scheme val="none"/>
      </font>
      <numFmt numFmtId="164" formatCode="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94" sId="1" xfDxf="1" dxf="1">
    <oc r="I85">
      <f>H85-G85</f>
    </oc>
    <nc r="I85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85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95" sId="1" xfDxf="1" dxf="1">
    <nc r="A86">
      <v>41030000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" sId="1" xfDxf="1" dxf="1">
    <nc r="B86" t="inlineStr">
      <is>
        <t>Субвенції з державного бюджету місцевим бюджетам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" sId="1" xfDxf="1" dxf="1" numFmtId="4">
    <nc r="C86">
      <v>443524.9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" sId="1" xfDxf="1" dxf="1" numFmtId="4">
    <nc r="D86">
      <v>457888.1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" sId="1" xfDxf="1" dxf="1" numFmtId="4">
    <nc r="E86">
      <v>14363.2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" sId="1" xfDxf="1" dxf="1" numFmtId="4">
    <nc r="F86">
      <v>103.2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8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8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86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86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01" sId="1" xfDxf="1" dxf="1">
    <nc r="A87">
      <v>41032300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B87" start="0" length="0">
    <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C8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02" sId="1" xfDxf="1" dxf="1" numFmtId="4">
    <nc r="D87">
      <v>7500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87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87" start="0" length="0">
    <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87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87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87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87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03" sId="1" xfDxf="1" dxf="1">
    <nc r="A88">
      <v>41033900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" sId="1" xfDxf="1" dxf="1">
    <nc r="B88" t="inlineStr">
      <is>
        <t>Освітня субвенція з державного бюджету місцевим бюджетам 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" sId="1" xfDxf="1" dxf="1" numFmtId="4">
    <nc r="C88">
      <v>346704.5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" sId="1" xfDxf="1" dxf="1" numFmtId="4">
    <nc r="D88">
      <v>450388.1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" sId="1" xfDxf="1" dxf="1" numFmtId="4">
    <nc r="E88">
      <v>103683.6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" sId="1" xfDxf="1" dxf="1" numFmtId="4">
    <nc r="F88">
      <v>129.9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88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88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09" sId="1" xfDxf="1" dxf="1">
    <oc r="I88">
      <f>H88-G88</f>
    </oc>
    <nc r="I88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88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0" sId="1" xfDxf="1" dxf="1">
    <nc r="A89">
      <v>41034200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" sId="1" xfDxf="1" dxf="1">
    <nc r="B89" t="inlineStr">
      <is>
        <t>Медична субвенція з державного бюджету місцевим бюджетам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" sId="1" xfDxf="1" dxf="1" numFmtId="4">
    <nc r="C89">
      <v>96820.4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89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3" sId="1" xfDxf="1" dxf="1" numFmtId="4">
    <nc r="E89">
      <v>-96820.4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" sId="1" xfDxf="1" dxf="1" numFmtId="4">
    <nc r="F89">
      <v>0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89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89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5" sId="1" xfDxf="1" dxf="1">
    <oc r="I89">
      <f>H89-G89</f>
    </oc>
    <nc r="I89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89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6" sId="1" xfDxf="1" dxf="1">
    <nc r="A90">
      <v>41034500</v>
    </nc>
    <ndxf>
      <font>
        <sz val="14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B90" start="0" length="0">
    <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C90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7" sId="1" xfDxf="1" dxf="1" numFmtId="4">
    <nc r="D90">
      <v>1680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90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90" start="0" length="0">
    <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90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0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8" sId="1" xfDxf="1" dxf="1">
    <oc r="I90">
      <f>H90-G90</f>
    </oc>
    <nc r="I90"/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90" start="0" length="0">
    <dxf>
      <font>
        <b/>
        <sz val="14"/>
        <color theme="1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9" sId="1" xfDxf="1" dxf="1">
    <nc r="A91">
      <v>41050000</v>
    </nc>
    <ndxf>
      <font>
        <sz val="14"/>
        <name val="Times New Roman"/>
        <scheme val="none"/>
      </font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" sId="1" xfDxf="1" dxf="1">
    <nc r="B91" t="inlineStr">
      <is>
        <t>Субвенції з місцевих бюджетів іншим місцевим бюджетам</t>
      </is>
    </nc>
    <ndxf>
      <font>
        <sz val="14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" sId="1" xfDxf="1" dxf="1" numFmtId="4">
    <nc r="C91">
      <v>37045.785000000003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" sId="1" xfDxf="1" dxf="1" numFmtId="4">
    <nc r="D91">
      <v>22493.781999999999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" sId="1" xfDxf="1" dxf="1" numFmtId="4">
    <nc r="E91">
      <v>-14552.003000000001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" sId="1" xfDxf="1" dxf="1" numFmtId="4">
    <nc r="F91">
      <v>60.7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91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1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25" sId="1" xfDxf="1" dxf="1">
    <oc r="I91">
      <f>H91-G91</f>
    </oc>
    <nc r="I91"/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91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26" sId="1" xfDxf="1" dxf="1">
    <nc r="A92">
      <v>41051000</v>
    </nc>
    <ndxf>
      <font>
        <sz val="14"/>
        <name val="Times New Roman"/>
        <scheme val="none"/>
      </font>
      <fill>
        <patternFill patternType="solid">
          <bgColor rgb="FFFFFF00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" sId="1" xfDxf="1" dxf="1">
    <nc r="B92" t="inlineStr">
      <is>
        <t>Субвенція з місцевого бюджету на здійснення переданих видатків у сфері освіти  за рахунок коштів освітньої субвенції</t>
      </is>
    </nc>
    <ndxf>
      <font>
        <sz val="14"/>
        <name val="Times New Roman"/>
        <scheme val="none"/>
      </font>
      <fill>
        <patternFill patternType="solid">
          <bgColor rgb="FFFFFF00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" sId="1" xfDxf="1" dxf="1" numFmtId="4">
    <nc r="C92">
      <v>2927.723</v>
    </nc>
    <n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" sId="1" xfDxf="1" dxf="1" numFmtId="4">
    <nc r="D92">
      <v>2998.0549999999998</v>
    </nc>
    <n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" sId="1" xfDxf="1" dxf="1" numFmtId="4">
    <nc r="E92">
      <v>70.331999999999994</v>
    </nc>
    <n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" sId="1" xfDxf="1" dxf="1" numFmtId="4">
    <nc r="F92">
      <v>102.4</v>
    </nc>
    <n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92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2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32" sId="1" xfDxf="1" dxf="1">
    <oc r="I92">
      <f>H92-G92</f>
    </oc>
    <nc r="I92"/>
    <n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" sId="1" xfDxf="1" dxf="1">
    <oc r="J92">
      <f>H92/G92*100</f>
    </oc>
    <nc r="J92"/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" sId="1" xfDxf="1" dxf="1">
    <nc r="A93">
      <v>41051100</v>
    </nc>
    <ndxf>
      <font>
        <sz val="14"/>
        <name val="Times New Roman"/>
        <scheme val="none"/>
      </font>
      <fill>
        <patternFill patternType="solid">
          <bgColor rgb="FFFFFF00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B93" start="0" length="0">
    <dxf>
      <font>
        <sz val="14"/>
        <name val="Times New Roman"/>
        <scheme val="none"/>
      </font>
      <fill>
        <patternFill patternType="solid">
          <bgColor rgb="FFFFFF00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35" sId="1" xfDxf="1" dxf="1" numFmtId="4">
    <nc r="C93">
      <v>2800</v>
    </nc>
    <n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93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93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93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93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3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93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3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36" sId="1" xfDxf="1" dxf="1">
    <nc r="A94" t="inlineStr">
      <is>
        <t>41051200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" sId="1" xfDxf="1" dxf="1">
    <nc r="B94" t="inlineStr">
      <is>
    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  </is>
    </nc>
    <ndxf>
      <font>
        <sz val="14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" sId="1" xfDxf="1" dxf="1" numFmtId="4">
    <nc r="C94">
      <v>1742.6759999999999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" sId="1" xfDxf="1" dxf="1" numFmtId="4">
    <nc r="D94">
      <v>2338.9920000000002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" sId="1" xfDxf="1" dxf="1" numFmtId="4">
    <nc r="E94">
      <v>596.31600000000003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" sId="1" xfDxf="1" dxf="1" numFmtId="4">
    <nc r="F94">
      <v>134.19999999999999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94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4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94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4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2" sId="1" xfDxf="1" dxf="1">
    <nc r="A95" t="inlineStr">
      <is>
        <t>41051500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" sId="1" xfDxf="1" dxf="1">
    <nc r="B95" t="inlineStr">
      <is>
        <t>Субвенція з місцевого бюджету на здійснення переданих видатків у сфері охорони здоров’я за рахунок коштів медичної субвенції</t>
      </is>
    </nc>
    <n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" sId="1" xfDxf="1" dxf="1" numFmtId="4">
    <nc r="C95">
      <v>11437.743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95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5" sId="1" xfDxf="1" dxf="1" numFmtId="4">
    <nc r="E95">
      <v>-11437.743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" sId="1" xfDxf="1" dxf="1" numFmtId="4">
    <nc r="F95">
      <v>0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95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5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95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5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7" sId="1" xfDxf="1" dxf="1">
    <nc r="A96" t="inlineStr">
      <is>
        <t>41051600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" sId="1" xfDxf="1" dxf="1">
    <nc r="B96" t="inlineStr">
      <is>
        <t>Субвенція з місцевого бюджету за рахунок залишку коштів медичної субвенції, що утворився на початок бюджетного періоду</t>
      </is>
    </nc>
    <n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" sId="1" xfDxf="1" dxf="1" numFmtId="4">
    <nc r="C96">
      <v>141.30000000000001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D96" start="0" length="0">
    <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0" sId="1" xfDxf="1" dxf="1" numFmtId="4">
    <nc r="E96">
      <v>-141.30000000000001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" sId="1" xfDxf="1" dxf="1" numFmtId="4">
    <nc r="F96">
      <v>0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96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6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96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6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2" sId="1" xfDxf="1" dxf="1">
    <nc r="A97" t="inlineStr">
      <is>
        <t>41051700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B97" start="0" length="0">
    <dxf>
      <font>
        <sz val="14"/>
        <color theme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C97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3" sId="1" xfDxf="1" dxf="1" numFmtId="4">
    <nc r="D97">
      <v>1706.646</v>
    </nc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97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97" start="0" length="0">
    <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97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7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97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7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4" sId="1" xfDxf="1" dxf="1">
    <nc r="A98" t="inlineStr">
      <is>
        <t>41053900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" sId="1" xfDxf="1" dxf="1">
    <nc r="B98" t="inlineStr">
      <is>
        <t>Інші субвенції з місцевого бюджету</t>
      </is>
    </nc>
    <ndxf>
      <font>
        <sz val="14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" sId="1" xfDxf="1" dxf="1" numFmtId="4">
    <nc r="C98">
      <v>10716.942999999999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" sId="1" xfDxf="1" dxf="1" numFmtId="4">
    <nc r="D98">
      <v>5157.7889999999998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" sId="1" xfDxf="1" dxf="1" numFmtId="4">
    <nc r="E98">
      <v>-5559.1540000000005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" sId="1" xfDxf="1" dxf="1" numFmtId="4">
    <nc r="F98">
      <v>48.1</v>
    </nc>
    <ndxf>
      <font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98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8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98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8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60" sId="1" xfDxf="1" dxf="1">
    <nc r="A99" t="inlineStr">
      <is>
        <t>41055000</t>
      </is>
    </nc>
    <ndxf>
      <font>
        <sz val="14"/>
        <name val="Times New Roman"/>
        <scheme val="none"/>
      </font>
      <numFmt numFmtId="30" formatCode="@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" sId="1" xfDxf="1" dxf="1">
    <nc r="B99" t="inlineStr">
      <is>
    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    </is>
    </nc>
    <ndxf>
      <font>
        <sz val="14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" sId="1" xfDxf="1" dxf="1" numFmtId="4">
    <nc r="C99">
      <v>7279.4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" sId="1" xfDxf="1" dxf="1" numFmtId="4">
    <nc r="D99">
      <v>10292.299999999999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" sId="1" xfDxf="1" dxf="1" numFmtId="4">
    <nc r="E99">
      <v>3012.9</v>
    </nc>
    <n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" sId="1" xfDxf="1" dxf="1" numFmtId="4">
    <nc r="F99">
      <v>141.4</v>
    </nc>
    <n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99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99" start="0" length="0">
    <dxf>
      <font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99" start="0" length="0">
    <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99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A100" start="0" length="0">
    <dxf>
      <font>
        <b/>
        <sz val="16"/>
        <name val="Times New Roman"/>
        <scheme val="none"/>
      </font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66" sId="1" xfDxf="1" dxf="1">
    <nc r="B100" t="inlineStr">
      <is>
        <t>ВСЬОГО ДОХОДІВ</t>
      </is>
    </nc>
    <ndxf>
      <font>
        <b/>
        <sz val="16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" sId="1" xfDxf="1" dxf="1" numFmtId="4">
    <nc r="C100">
      <v>1920778.253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" sId="1" xfDxf="1" dxf="1" numFmtId="4">
    <nc r="D100">
      <v>2196771.6800000002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" sId="1" xfDxf="1" dxf="1" numFmtId="4">
    <nc r="E100">
      <v>275993.42700000003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" sId="1" xfDxf="1" dxf="1" numFmtId="4">
    <nc r="F100">
      <v>114.4</v>
    </nc>
    <ndxf>
      <font>
        <b/>
        <sz val="14"/>
        <name val="Times New Roman"/>
        <scheme val="none"/>
      </font>
      <numFmt numFmtId="165" formatCode="0.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" sId="1" xfDxf="1" dxf="1" numFmtId="4">
    <nc r="G100">
      <v>27832.136999999999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" sId="1" xfDxf="1" dxf="1" numFmtId="4">
    <nc r="H100">
      <v>42809.18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" sId="1" xfDxf="1" dxf="1" numFmtId="4">
    <nc r="I100">
      <v>14977.043</v>
    </nc>
    <ndxf>
      <font>
        <b/>
        <sz val="14"/>
        <name val="Times New Roman"/>
        <scheme val="none"/>
      </font>
      <numFmt numFmtId="167" formatCode="#,##0.00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" sId="1" xfDxf="1" dxf="1" numFmtId="4">
    <nc r="J100">
      <v>153.80000000000001</v>
    </nc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A101" start="0" length="0">
    <dxf>
      <font>
        <sz val="14"/>
        <name val="Times New Roman"/>
        <scheme val="none"/>
      </font>
      <numFmt numFmtId="30" formatCode="@"/>
      <fill>
        <patternFill patternType="solid">
          <bgColor rgb="FFFFFF00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B101" start="0" length="0">
    <dxf>
      <font>
        <sz val="14"/>
        <color theme="1"/>
        <name val="Times New Roman"/>
        <scheme val="none"/>
      </font>
      <fill>
        <patternFill patternType="solid">
          <bgColor rgb="FFFFFF00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C101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D101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E101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101" start="0" length="0">
    <dxf>
      <font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101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H101" start="0" length="0">
    <dxf>
      <font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01" start="0" length="0">
    <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01" start="0" length="0">
    <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1975" sId="1" ref="A101:XFD101" action="deleteRow">
    <rfmt sheetId="1" xfDxf="1" sqref="A101:XFD101" start="0" length="0">
      <dxf>
        <font>
          <sz val="11"/>
        </font>
      </dxf>
    </rfmt>
    <rfmt sheetId="1" sqref="A101" start="0" length="0">
      <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01" start="0" length="0">
      <dxf>
        <font>
          <sz val="14"/>
          <color theme="1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1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1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01">
        <f>D101/C101*100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L101">
        <f>H101/G101*100</f>
      </nc>
      <ndxf>
        <font>
          <b/>
          <sz val="14"/>
          <name val="Times New Roman"/>
          <scheme val="none"/>
        </font>
        <numFmt numFmtId="165" formatCode="0.0"/>
      </ndxf>
    </rcc>
  </rrc>
  <rrc rId="1976" sId="1" ref="A101:XFD101" action="deleteRow">
    <rfmt sheetId="1" xfDxf="1" sqref="A101:XFD101" start="0" length="0">
      <dxf>
        <font>
          <sz val="11"/>
        </font>
      </dxf>
    </rfmt>
    <rfmt sheetId="1" sqref="A101" start="0" length="0">
      <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01" start="0" length="0">
      <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1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1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01">
        <f>D101/C101*100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L101">
        <f>H101/G101*100</f>
      </nc>
      <ndxf>
        <font>
          <b/>
          <sz val="14"/>
          <name val="Times New Roman"/>
          <scheme val="none"/>
        </font>
        <numFmt numFmtId="165" formatCode="0.0"/>
      </ndxf>
    </rcc>
  </rrc>
  <rrc rId="1977" sId="1" ref="A101:XFD101" action="deleteRow">
    <rfmt sheetId="1" xfDxf="1" sqref="A101:XFD101" start="0" length="0">
      <dxf>
        <font>
          <sz val="11"/>
        </font>
      </dxf>
    </rfmt>
    <rfmt sheetId="1" sqref="A101" start="0" length="0">
      <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01" start="0" length="0">
      <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1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01">
        <f>D101/C101*100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L101">
        <f>H101/G101*100</f>
      </nc>
      <ndxf>
        <font>
          <b/>
          <sz val="14"/>
          <name val="Times New Roman"/>
          <scheme val="none"/>
        </font>
        <numFmt numFmtId="165" formatCode="0.0"/>
      </ndxf>
    </rcc>
  </rrc>
  <rrc rId="1978" sId="1" ref="A101:XFD101" action="deleteRow">
    <rfmt sheetId="1" xfDxf="1" sqref="A101:XFD101" start="0" length="0">
      <dxf>
        <font>
          <b/>
          <sz val="11"/>
        </font>
      </dxf>
    </rfmt>
    <rfmt sheetId="1" sqref="A101" start="0" length="0">
      <dxf>
        <font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01" start="0" length="0">
      <dxf>
        <font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1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1">
        <f>H101-G101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1">
        <f>H101/G101*100</f>
      </nc>
      <n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01">
        <f>D101/C101*100</f>
      </nc>
      <ndxf>
        <font>
          <sz val="14"/>
          <name val="Times New Roman"/>
          <scheme val="none"/>
        </font>
        <numFmt numFmtId="165" formatCode="0.0"/>
      </ndxf>
    </rcc>
    <rcc rId="0" sId="1" dxf="1">
      <nc r="L101">
        <f>H101/G101*100</f>
      </nc>
      <ndxf>
        <font>
          <sz val="14"/>
          <name val="Times New Roman"/>
          <scheme val="none"/>
        </font>
        <numFmt numFmtId="165" formatCode="0.0"/>
      </ndxf>
    </rcc>
  </rrc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общее!$A$6:$L$349</formula>
    <oldFormula>общее!$A$6:$L$349</oldFormula>
  </rdn>
  <rcv guid="{221AFC77-C97B-4D44-8163-7AA758A08BF9}" action="add"/>
</revisions>
</file>

<file path=xl/revisions/revisionLog1304.xml><?xml version="1.0" encoding="utf-8"?>
<revisions xmlns="http://schemas.openxmlformats.org/spreadsheetml/2006/main" xmlns:r="http://schemas.openxmlformats.org/officeDocument/2006/relationships">
  <rfmt sheetId="1" sqref="B90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90" start="0" length="0">
    <dxf>
      <font>
        <color rgb="FF333333"/>
        <name val="Times New Roman"/>
        <scheme val="none"/>
      </font>
    </dxf>
  </rfmt>
  <rcc rId="2584" sId="1" odxf="1" dxf="1">
    <nc r="B90" t="inlineStr">
      <is>
        <t>Субвенція з державного бюджету місцевим бюджетам на здійснення заходів щодо соціально-економічного розвитку окремих територій</t>
      </is>
    </nc>
    <ndxf>
      <font>
        <sz val="14"/>
        <color rgb="FF333333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H180:H182">
    <dxf>
      <fill>
        <patternFill patternType="none">
          <bgColor auto="1"/>
        </patternFill>
      </fill>
    </dxf>
  </rfmt>
  <rcc rId="64" sId="1" numFmtId="4">
    <oc r="H184">
      <v>115.854</v>
    </oc>
    <nc r="H184">
      <v>1394.2346600000001</v>
    </nc>
  </rcc>
  <rcc rId="65" sId="1" numFmtId="4">
    <oc r="H186">
      <v>22.791</v>
    </oc>
    <nc r="H186">
      <v>48.73883</v>
    </nc>
  </rcc>
  <rfmt sheetId="1" sqref="H183:H186">
    <dxf>
      <fill>
        <patternFill patternType="none">
          <bgColor auto="1"/>
        </patternFill>
      </fill>
    </dxf>
  </rfmt>
  <rcc rId="66" sId="1" numFmtId="4">
    <oc r="H188">
      <v>157.29599999999999</v>
    </oc>
    <nc r="H188">
      <v>545.34258999999997</v>
    </nc>
  </rcc>
  <rfmt sheetId="1" sqref="H187:H188">
    <dxf>
      <fill>
        <patternFill patternType="none">
          <bgColor auto="1"/>
        </patternFill>
      </fill>
    </dxf>
  </rfmt>
  <rfmt sheetId="1" sqref="H189:H191">
    <dxf>
      <fill>
        <patternFill patternType="none">
          <bgColor auto="1"/>
        </patternFill>
      </fill>
    </dxf>
  </rfmt>
  <rfmt sheetId="1" sqref="H179">
    <dxf>
      <fill>
        <patternFill patternType="none">
          <bgColor auto="1"/>
        </patternFill>
      </fill>
    </dxf>
  </rfmt>
  <rcv guid="{675C859F-867B-4E3E-8283-3B2C94BFA5E5}" action="delete"/>
  <rdn rId="0" localSheetId="1" customView="1" name="Z_675C859F_867B_4E3E_8283_3B2C94BFA5E5_.wvu.FilterData" hidden="1" oldHidden="1">
    <formula>общее!$A$6:$L$337</formula>
    <oldFormula>общее!$A$6:$L$337</oldFormula>
  </rdn>
  <rcv guid="{675C859F-867B-4E3E-8283-3B2C94BFA5E5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49" sId="1" numFmtId="4">
    <nc r="D173">
      <v>23083.030999999999</v>
    </nc>
  </rcc>
  <rcc rId="50" sId="1" numFmtId="4">
    <nc r="D176">
      <v>26244.124</v>
    </nc>
  </rcc>
  <rcc rId="51" sId="1" numFmtId="4">
    <nc r="D177">
      <v>802.154</v>
    </nc>
  </rcc>
  <rcc rId="52" sId="1" numFmtId="4">
    <nc r="H173">
      <v>479.62200000000001</v>
    </nc>
  </rcc>
  <rcc rId="53" sId="1" numFmtId="4">
    <nc r="H176">
      <v>329.59699999999998</v>
    </nc>
  </rcc>
  <rcc rId="54" sId="1" numFmtId="4">
    <nc r="H174">
      <v>906.98099999999999</v>
    </nc>
  </rcc>
  <rcc rId="55" sId="1" numFmtId="4">
    <oc r="C173">
      <v>9011.9330000000009</v>
    </oc>
    <nc r="C173">
      <v>18681.366999999998</v>
    </nc>
  </rcc>
  <rcc rId="56" sId="1" numFmtId="4">
    <oc r="C174">
      <v>5622.2449999999999</v>
    </oc>
    <nc r="C174">
      <v>11323.953</v>
    </nc>
  </rcc>
  <rcc rId="57" sId="1" numFmtId="4">
    <oc r="C177">
      <v>479.82900000000001</v>
    </oc>
    <nc r="C177">
      <v>615.31899999999996</v>
    </nc>
  </rcc>
  <rcc rId="58" sId="1" numFmtId="4">
    <oc r="C176">
      <v>10301.075999999999</v>
    </oc>
    <nc r="C176">
      <v>22575.406999999999</v>
    </nc>
  </rcc>
  <rcc rId="59" sId="1" numFmtId="4">
    <oc r="G173">
      <v>347.87743999999998</v>
    </oc>
    <nc r="G173">
      <v>434.86099999999999</v>
    </nc>
  </rcc>
  <rcc rId="60" sId="1" numFmtId="4">
    <oc r="G176">
      <v>47.415030000000002</v>
    </oc>
    <nc r="G176">
      <v>123.306</v>
    </nc>
  </rcc>
  <rcc rId="61" sId="1">
    <oc r="G175">
      <f>SUM(G176:G177)</f>
    </oc>
    <nc r="G175">
      <f>SUM(G176:G177)</f>
    </nc>
  </rcc>
  <rcc rId="62" sId="1" numFmtId="4">
    <oc r="G174">
      <v>965.78741000000002</v>
    </oc>
    <nc r="G174">
      <v>1151.5550000000001</v>
    </nc>
  </rcc>
  <rfmt sheetId="1" sqref="H173:H176">
    <dxf>
      <fill>
        <patternFill patternType="solid">
          <bgColor rgb="FFFFFF00"/>
        </patternFill>
      </fill>
    </dxf>
  </rfmt>
  <rcv guid="{BE1C4A44-01B5-4ECE-8D55-C71095D37032}" action="delete"/>
  <rdn rId="0" localSheetId="1" customView="1" name="Z_BE1C4A44_01B5_4ECE_8D55_C71095D37032_.wvu.FilterData" hidden="1" oldHidden="1">
    <formula>общее!$A$6:$L$337</formula>
    <oldFormula>общее!$A$6:$L$337</oldFormula>
  </rdn>
  <rcv guid="{BE1C4A44-01B5-4ECE-8D55-C71095D37032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fmt sheetId="1" sqref="A171:XFD178">
    <dxf>
      <fill>
        <patternFill patternType="none">
          <bgColor auto="1"/>
        </patternFill>
      </fill>
    </dxf>
  </rfmt>
  <rfmt sheetId="1" sqref="A112:XFD112">
    <dxf>
      <fill>
        <patternFill patternType="none">
          <bgColor auto="1"/>
        </patternFill>
      </fill>
    </dxf>
  </rfmt>
  <rcc rId="35" sId="1" numFmtId="4">
    <oc r="D112">
      <v>17833.193050000002</v>
    </oc>
    <nc r="D112">
      <v>43170.023999999998</v>
    </nc>
  </rcc>
  <rcc rId="36" sId="1" numFmtId="4">
    <oc r="H112">
      <v>1451.93975</v>
    </oc>
    <nc r="H112">
      <v>2622.2730000000001</v>
    </nc>
  </rcc>
  <rcc rId="37" sId="1" numFmtId="4">
    <oc r="G112">
      <v>1275.9004</v>
    </oc>
    <nc r="G112">
      <v>2569.6709999999998</v>
    </nc>
  </rcc>
  <rcc rId="38" sId="1" numFmtId="4">
    <oc r="C112">
      <v>13446.879000000001</v>
    </oc>
    <nc r="C112">
      <v>32800.834000000003</v>
    </nc>
  </rcc>
  <rcc rId="39" sId="1" odxf="1" dxf="1">
    <oc r="F112" t="inlineStr">
      <is>
        <t>в 1,3 р.б.</t>
      </is>
    </oc>
    <nc r="F112">
      <f>SUM(D112/C112*100)</f>
    </nc>
    <ndxf>
      <fill>
        <patternFill patternType="solid">
          <bgColor rgb="FFFFFF00"/>
        </patternFill>
      </fill>
    </ndxf>
  </rcc>
  <rfmt sheetId="1" sqref="F112">
    <dxf>
      <fill>
        <patternFill patternType="none">
          <bgColor auto="1"/>
        </patternFill>
      </fill>
    </dxf>
  </rfmt>
  <rcc rId="40" sId="1" numFmtId="4">
    <oc r="D174">
      <v>6997.1441400000003</v>
    </oc>
    <nc r="D174">
      <v>16562.618999999999</v>
    </nc>
  </rcc>
  <rcc rId="41" sId="1" numFmtId="4">
    <oc r="D176">
      <v>12696.63262</v>
    </oc>
    <nc r="D176"/>
  </rcc>
  <rcc rId="42" sId="1" numFmtId="4">
    <oc r="D177">
      <v>492.12900999999999</v>
    </oc>
    <nc r="D177"/>
  </rcc>
  <rcc rId="43" sId="1">
    <oc r="D173">
      <f>754.54617+10101.52389</f>
    </oc>
    <nc r="D173"/>
  </rcc>
  <rcc rId="44" sId="1" numFmtId="4">
    <oc r="D175">
      <v>13188.761630000001</v>
    </oc>
    <nc r="D175">
      <f>SUM(D176:D177)</f>
    </nc>
  </rcc>
  <rcc rId="45" sId="1" numFmtId="4">
    <oc r="H176">
      <v>78.117009999999993</v>
    </oc>
    <nc r="H176"/>
  </rcc>
  <rcc rId="46" sId="1">
    <oc r="H173">
      <f>7.66736+172.99077</f>
    </oc>
    <nc r="H173"/>
  </rcc>
  <rcc rId="47" sId="1" numFmtId="4">
    <oc r="H174">
      <v>440.55259000000001</v>
    </oc>
    <nc r="H174"/>
  </rcc>
  <rcv guid="{BE1C4A44-01B5-4ECE-8D55-C71095D37032}" action="delete"/>
  <rdn rId="0" localSheetId="1" customView="1" name="Z_BE1C4A44_01B5_4ECE_8D55_C71095D37032_.wvu.FilterData" hidden="1" oldHidden="1">
    <formula>общее!$A$6:$L$337</formula>
    <oldFormula>общее!$A$6:$L$337</oldFormula>
  </rdn>
  <rcv guid="{BE1C4A44-01B5-4ECE-8D55-C71095D37032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fmt sheetId="1" sqref="C125">
    <dxf>
      <fill>
        <patternFill>
          <bgColor theme="0"/>
        </patternFill>
      </fill>
    </dxf>
  </rfmt>
</revisions>
</file>

<file path=xl/revisions/revisionLog13121.xml><?xml version="1.0" encoding="utf-8"?>
<revisions xmlns="http://schemas.openxmlformats.org/spreadsheetml/2006/main" xmlns:r="http://schemas.openxmlformats.org/officeDocument/2006/relationships">
  <rcc rId="445" sId="1" numFmtId="4">
    <oc r="C111">
      <v>10393.048000000001</v>
    </oc>
    <nc r="C111">
      <v>24616.465</v>
    </nc>
  </rcc>
  <rcc rId="446" sId="1" numFmtId="4">
    <oc r="G111">
      <v>236.39400000000001</v>
    </oc>
    <nc r="G111">
      <v>188.77099999999999</v>
    </nc>
  </rcc>
  <rfmt sheetId="1" sqref="G111">
    <dxf>
      <fill>
        <patternFill>
          <bgColor theme="0"/>
        </patternFill>
      </fill>
    </dxf>
  </rfmt>
  <rfmt sheetId="1" sqref="C111">
    <dxf>
      <fill>
        <patternFill>
          <bgColor theme="0"/>
        </patternFill>
      </fill>
    </dxf>
  </rfmt>
  <rcc rId="447" sId="1">
    <oc r="C114">
      <f>36517.5-3190.246</f>
    </oc>
    <nc r="C114">
      <f>79317.64</f>
    </nc>
  </rcc>
  <rfmt sheetId="1" sqref="C114" start="0" length="2147483647">
    <dxf>
      <font>
        <color rgb="FFFF0000"/>
      </font>
    </dxf>
  </rfmt>
  <rfmt sheetId="1" sqref="C115" start="0" length="2147483647">
    <dxf>
      <font>
        <color rgb="FFFF0000"/>
      </font>
    </dxf>
  </rfmt>
  <rfmt sheetId="1" sqref="G114">
    <dxf>
      <fill>
        <patternFill>
          <bgColor theme="0"/>
        </patternFill>
      </fill>
    </dxf>
  </rfmt>
  <rcc rId="448" sId="1" numFmtId="4">
    <oc r="G114">
      <v>2411.7939999999999</v>
    </oc>
    <nc r="G114">
      <v>4479.6530000000002</v>
    </nc>
  </rcc>
  <rcc rId="449" sId="1" numFmtId="4">
    <oc r="C116">
      <v>1197.319</v>
    </oc>
    <nc r="C116">
      <v>2820.0970000000002</v>
    </nc>
  </rcc>
  <rfmt sheetId="1" sqref="C116">
    <dxf>
      <fill>
        <patternFill>
          <bgColor theme="0"/>
        </patternFill>
      </fill>
    </dxf>
  </rfmt>
  <rcc rId="450" sId="1" numFmtId="4">
    <oc r="G116">
      <v>1.1930000000000001</v>
    </oc>
    <nc r="G116">
      <v>2.6789999999999998</v>
    </nc>
  </rcc>
  <rfmt sheetId="1" sqref="G116">
    <dxf>
      <fill>
        <patternFill>
          <bgColor theme="0"/>
        </patternFill>
      </fill>
    </dxf>
  </rfmt>
</revisions>
</file>

<file path=xl/revisions/revisionLog131211.xml><?xml version="1.0" encoding="utf-8"?>
<revisions xmlns="http://schemas.openxmlformats.org/spreadsheetml/2006/main" xmlns:r="http://schemas.openxmlformats.org/officeDocument/2006/relationships">
  <rcc rId="68" sId="1" numFmtId="4">
    <oc r="C141">
      <v>48.447000000000003</v>
    </oc>
    <nc r="C141">
      <v>78.251999999999995</v>
    </nc>
  </rcc>
  <rcc rId="69" sId="1" numFmtId="4">
    <nc r="G141">
      <v>252.03899999999999</v>
    </nc>
  </rcc>
  <rcc rId="70" sId="1" numFmtId="4">
    <oc r="C142">
      <v>486.75400000000002</v>
    </oc>
    <nc r="C142">
      <v>1041.3869999999999</v>
    </nc>
  </rcc>
  <rcc rId="71" sId="1" numFmtId="4">
    <oc r="C143">
      <v>3435.5569999999998</v>
    </oc>
    <nc r="C143">
      <v>5798.89</v>
    </nc>
  </rcc>
  <rcc rId="72" sId="1" numFmtId="4">
    <oc r="C145">
      <v>236.60499999999999</v>
    </oc>
    <nc r="C145">
      <v>373.30900000000003</v>
    </nc>
  </rcc>
  <rcc rId="73" sId="1" numFmtId="4">
    <oc r="C146">
      <v>23331.84</v>
    </oc>
    <nc r="C146">
      <v>24391.09</v>
    </nc>
  </rcc>
  <rcc rId="74" sId="1" numFmtId="4">
    <oc r="C147">
      <v>148.02600000000001</v>
    </oc>
    <nc r="C147">
      <v>406.625</v>
    </nc>
  </rcc>
  <rrc rId="75" sId="1" ref="A148:XFD148" action="deleteRow">
    <rfmt sheetId="1" xfDxf="1" sqref="A148:XFD148" start="0" length="0">
      <dxf>
        <font>
          <sz val="11"/>
        </font>
      </dxf>
    </rfmt>
    <rcc rId="0" sId="1" dxf="1">
      <nc r="A148" t="inlineStr">
        <is>
          <t>3087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148" t="inlineStr">
        <is>
          <t>Надання допомоги на дітей, які виховуються у багатодітних сім’ях</t>
        </is>
      </nc>
      <ndxf>
        <font>
          <sz val="14"/>
          <color rgb="FF00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48">
        <v>0</v>
      </nc>
      <n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48">
        <v>0</v>
      </nc>
      <n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8">
        <f>SUM(D148-C148)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48">
        <v>0</v>
      </nc>
      <n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4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48">
        <f>D148/C148*100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L148">
        <f>H148/G148*100</f>
      </nc>
      <ndxf>
        <font>
          <b/>
          <sz val="14"/>
          <name val="Times New Roman"/>
          <scheme val="none"/>
        </font>
        <numFmt numFmtId="165" formatCode="0.0"/>
      </ndxf>
    </rcc>
  </rrc>
  <rcc rId="76" sId="1" numFmtId="4">
    <oc r="C148">
      <v>76.87</v>
    </oc>
    <nc r="C148">
      <v>165.322</v>
    </nc>
  </rcc>
  <rcc rId="77" sId="1" numFmtId="4">
    <oc r="C150">
      <v>7342.223</v>
    </oc>
    <nc r="C150">
      <v>16284.911</v>
    </nc>
  </rcc>
  <rcc rId="78" sId="1" numFmtId="4">
    <oc r="G150">
      <v>227.86199999999999</v>
    </oc>
    <nc r="G150">
      <v>1617.8579999999999</v>
    </nc>
  </rcc>
  <rcc rId="79" sId="1" numFmtId="4">
    <oc r="G151">
      <v>35.963000000000001</v>
    </oc>
    <nc r="G151">
      <v>58.146999999999998</v>
    </nc>
  </rcc>
  <rcc rId="80" sId="1" numFmtId="4">
    <oc r="C151">
      <v>1272.549</v>
    </oc>
    <nc r="C151">
      <v>3101.3130000000001</v>
    </nc>
  </rcc>
  <rrc rId="81" sId="1" ref="A152:XFD152" action="insertRow"/>
  <rcc rId="82" sId="1">
    <nc r="A152" t="inlineStr">
      <is>
        <t>3112</t>
      </is>
    </nc>
  </rcc>
  <rcc rId="83" sId="1">
    <nc r="B152" t="inlineStr">
      <is>
        <t>Заходи державної політики з питань дітей та їх соціального захисту</t>
      </is>
    </nc>
  </rcc>
  <rcc rId="84" sId="1" numFmtId="4">
    <nc r="C152">
      <v>47</v>
    </nc>
  </rcc>
  <rcc rId="85" sId="1">
    <nc r="E152">
      <f>SUM(D152-C152)</f>
    </nc>
  </rcc>
  <rcc rId="86" sId="1">
    <nc r="F152">
      <f>SUM(D152/C152*100)</f>
    </nc>
  </rcc>
  <rcc rId="87" sId="1" numFmtId="4">
    <oc r="C154">
      <v>571.44000000000005</v>
    </oc>
    <nc r="C154">
      <v>1242.5619999999999</v>
    </nc>
  </rcc>
  <rcc rId="88" sId="1" numFmtId="4">
    <oc r="C155">
      <v>19.497</v>
    </oc>
    <nc r="C155">
      <v>52.497</v>
    </nc>
  </rcc>
  <rcc rId="89" sId="1" numFmtId="4">
    <oc r="C158">
      <v>485.21800000000002</v>
    </oc>
    <nc r="C158">
      <v>819.61400000000003</v>
    </nc>
  </rcc>
  <rcc rId="90" sId="1" numFmtId="4">
    <oc r="C159">
      <v>463.68200000000002</v>
    </oc>
    <nc r="C159">
      <v>906.80200000000002</v>
    </nc>
  </rcc>
  <rcc rId="91" sId="1" numFmtId="4">
    <oc r="C163">
      <v>14.627000000000001</v>
    </oc>
    <nc r="C163">
      <v>23.285</v>
    </nc>
  </rcc>
  <rcc rId="92" sId="1" numFmtId="4">
    <oc r="C165">
      <v>3927.78</v>
    </oc>
    <nc r="C165">
      <v>9536.17</v>
    </nc>
  </rcc>
  <rcc rId="93" sId="1" numFmtId="4">
    <oc r="C166">
      <v>484.68900000000002</v>
    </oc>
    <nc r="C166">
      <v>783.375</v>
    </nc>
  </rcc>
  <rcc rId="94" sId="1" numFmtId="4">
    <oc r="C167">
      <v>352.21100000000001</v>
    </oc>
    <nc r="C167">
      <v>371.77</v>
    </nc>
  </rcc>
  <rcc rId="95" sId="1" numFmtId="4">
    <oc r="G167">
      <v>352.21100000000001</v>
    </oc>
    <nc r="G167">
      <v>391.77</v>
    </nc>
  </rcc>
  <rcc rId="96" sId="1" numFmtId="4">
    <oc r="C169">
      <v>2407.134</v>
    </oc>
    <nc r="C169">
      <v>4959.915</v>
    </nc>
  </rcc>
  <rcc rId="97" sId="1" numFmtId="4">
    <oc r="C170">
      <v>1358.4860000000001</v>
    </oc>
    <nc r="C170">
      <v>5093.6750000000002</v>
    </nc>
  </rcc>
  <rcc rId="98" sId="1" numFmtId="4">
    <oc r="H169">
      <v>185.88300000000001</v>
    </oc>
    <nc r="H169">
      <v>452.10399999999998</v>
    </nc>
  </rcc>
  <rdn rId="0" localSheetId="1" customView="1" name="Z_D0621073_25BE_47D7_AC33_51146458D41C_.wvu.Rows" hidden="1" oldHidden="1">
    <oldFormula>общее!#REF!</oldFormula>
  </rdn>
  <rcv guid="{D0621073-25BE-47D7-AC33-51146458D41C}" action="delete"/>
  <rdn rId="0" localSheetId="1" customView="1" name="Z_D0621073_25BE_47D7_AC33_51146458D41C_.wvu.FilterData" hidden="1" oldHidden="1">
    <formula>общее!$A$6:$L$337</formula>
    <oldFormula>общее!$A$6:$L$337</oldFormula>
  </rdn>
  <rcv guid="{D0621073-25BE-47D7-AC33-51146458D41C}" action="add"/>
</revisions>
</file>

<file path=xl/revisions/revisionLog131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131.xml><?xml version="1.0" encoding="utf-8"?>
<revisions xmlns="http://schemas.openxmlformats.org/spreadsheetml/2006/main" xmlns:r="http://schemas.openxmlformats.org/officeDocument/2006/relationships">
  <rfmt sheetId="1" sqref="G123">
    <dxf>
      <fill>
        <patternFill>
          <bgColor theme="0"/>
        </patternFill>
      </fill>
    </dxf>
  </rfmt>
  <rfmt sheetId="1" sqref="C124" start="0" length="2147483647">
    <dxf>
      <font>
        <color rgb="FFFF0000"/>
      </font>
    </dxf>
  </rfmt>
  <rcc rId="455" sId="1" numFmtId="4">
    <oc r="C118">
      <v>4379.03</v>
    </oc>
    <nc r="C118">
      <f>8827.101</f>
    </nc>
  </rcc>
  <rfmt sheetId="1" sqref="C118">
    <dxf>
      <fill>
        <patternFill>
          <bgColor theme="0"/>
        </patternFill>
      </fill>
    </dxf>
  </rfmt>
  <rcc rId="456" sId="1" numFmtId="4">
    <oc r="C117">
      <v>4420.1880000000001</v>
    </oc>
    <nc r="C117">
      <f>SUM(C118:C119)</f>
    </nc>
  </rcc>
  <rfmt sheetId="1" sqref="C117">
    <dxf>
      <fill>
        <patternFill>
          <bgColor theme="0"/>
        </patternFill>
      </fill>
    </dxf>
  </rfmt>
  <rcc rId="457" sId="1" numFmtId="4">
    <oc r="G118">
      <v>68.582999999999998</v>
    </oc>
    <nc r="G118">
      <v>105.839</v>
    </nc>
  </rcc>
  <rfmt sheetId="1" sqref="G118">
    <dxf>
      <fill>
        <patternFill>
          <bgColor theme="0"/>
        </patternFill>
      </fill>
    </dxf>
  </rfmt>
  <rfmt sheetId="1" sqref="G110">
    <dxf>
      <fill>
        <patternFill>
          <bgColor theme="0"/>
        </patternFill>
      </fill>
    </dxf>
  </rfmt>
  <rfmt sheetId="1" sqref="G109">
    <dxf>
      <fill>
        <patternFill>
          <bgColor theme="0"/>
        </patternFill>
      </fill>
    </dxf>
  </rfmt>
  <rfmt sheetId="1" sqref="G107:G108">
    <dxf>
      <fill>
        <patternFill>
          <bgColor theme="0"/>
        </patternFill>
      </fill>
    </dxf>
  </rfmt>
</revisions>
</file>

<file path=xl/revisions/revisionLog13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общее!$A$6:$L$349</formula>
    <oldFormula>общее!$A$6:$L$349</oldFormula>
  </rdn>
  <rcv guid="{CFD58EC5-F475-4F0C-8822-861C497EA100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fmt sheetId="1" sqref="A234:J234">
    <dxf>
      <fill>
        <patternFill>
          <bgColor theme="0"/>
        </patternFill>
      </fill>
    </dxf>
  </rfmt>
  <rcc rId="165" sId="1" numFmtId="4">
    <oc r="D231">
      <v>37977.961000000003</v>
    </oc>
    <nc r="D231">
      <v>83849.206999999995</v>
    </nc>
  </rcc>
  <rfmt sheetId="1" sqref="D230:D231">
    <dxf>
      <fill>
        <patternFill>
          <bgColor theme="0"/>
        </patternFill>
      </fill>
    </dxf>
  </rfmt>
  <rfmt sheetId="1" sqref="A230:B231">
    <dxf>
      <fill>
        <patternFill>
          <bgColor theme="0"/>
        </patternFill>
      </fill>
    </dxf>
  </rfmt>
  <rcc rId="166" sId="1" numFmtId="4">
    <oc r="C231">
      <v>9935.8050000000003</v>
    </oc>
    <nc r="C231">
      <v>45736.415000000001</v>
    </nc>
  </rcc>
  <rfmt sheetId="1" sqref="C230:C231">
    <dxf>
      <fill>
        <patternFill>
          <bgColor theme="0"/>
        </patternFill>
      </fill>
    </dxf>
  </rfmt>
  <rcc rId="167" sId="1">
    <oc r="F230" t="inlineStr">
      <is>
        <t>в 3,8 р.б.</t>
      </is>
    </oc>
    <nc r="F230" t="inlineStr">
      <is>
        <t>в 1,8 р.б.</t>
      </is>
    </nc>
  </rcc>
  <rcc rId="168" sId="1">
    <oc r="F231" t="inlineStr">
      <is>
        <t>в 3,8 р.б.</t>
      </is>
    </oc>
    <nc r="F231" t="inlineStr">
      <is>
        <t>в 1,8 р.б.</t>
      </is>
    </nc>
  </rcc>
  <rfmt sheetId="1" sqref="E230:F231">
    <dxf>
      <fill>
        <patternFill>
          <bgColor theme="0"/>
        </patternFill>
      </fill>
    </dxf>
  </rfmt>
  <rfmt sheetId="1" sqref="G230:J232">
    <dxf>
      <fill>
        <patternFill>
          <bgColor theme="0"/>
        </patternFill>
      </fill>
    </dxf>
  </rfmt>
  <rfmt sheetId="1" sqref="G231:J232">
    <dxf>
      <fill>
        <patternFill>
          <bgColor rgb="FFFFFF00"/>
        </patternFill>
      </fill>
    </dxf>
  </rfmt>
  <rfmt sheetId="1" sqref="G231:J231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общее!$A$6:$L$339</formula>
    <oldFormula>общее!$A$6:$L$339</oldFormula>
  </rdn>
  <rcv guid="{84AB9039-6109-4932-AA14-522BD4A30F0B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2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2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22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221111.xml><?xml version="1.0" encoding="utf-8"?>
<revisions xmlns="http://schemas.openxmlformats.org/spreadsheetml/2006/main" xmlns:r="http://schemas.openxmlformats.org/officeDocument/2006/relationships">
  <rcc rId="726" sId="1" numFmtId="4">
    <nc r="D253">
      <v>233.703</v>
    </nc>
  </rcc>
  <rcc rId="727" sId="1" numFmtId="4">
    <oc r="D254">
      <v>432.85599999999999</v>
    </oc>
    <nc r="D254">
      <v>850.86900000000003</v>
    </nc>
  </rcc>
  <rfmt sheetId="1" sqref="D253">
    <dxf>
      <numFmt numFmtId="167" formatCode="#,##0.000"/>
    </dxf>
  </rfmt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общее!$A$1:$J$285</formula>
    <oldFormula>общее!$A$1:$J$285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общее!$A$6:$L$343</formula>
    <oldFormula>общее!$A$6:$L$343</oldFormula>
  </rdn>
  <rcv guid="{CFD58EC5-F475-4F0C-8822-861C497EA100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c rId="731" sId="1" numFmtId="4">
    <nc r="D262">
      <v>54122.400000000001</v>
    </nc>
  </rcc>
  <rcc rId="732" sId="1" numFmtId="4">
    <nc r="D268">
      <v>4256.433</v>
    </nc>
  </rcc>
  <rcc rId="733" sId="1" numFmtId="4">
    <nc r="D275">
      <v>-10656.438</v>
    </nc>
  </rcc>
  <rcc rId="734" sId="1" numFmtId="4">
    <nc r="D277">
      <v>-430313.66</v>
    </nc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311.xml><?xml version="1.0" encoding="utf-8"?>
<revisions xmlns="http://schemas.openxmlformats.org/spreadsheetml/2006/main" xmlns:r="http://schemas.openxmlformats.org/officeDocument/2006/relationships">
  <rcc rId="688" sId="1">
    <nc r="D215">
      <f>D216+D217+D223+D224+D225+D227+D226+D229+D228</f>
    </nc>
  </rcc>
  <rcc rId="689" sId="1" odxf="1" dxf="1">
    <nc r="E215">
      <f>SUM(D215-C215)</f>
    </nc>
    <odxf>
      <font>
        <sz val="16"/>
        <color indexed="8"/>
        <name val="Times New Roman"/>
        <scheme val="none"/>
      </font>
    </odxf>
    <ndxf>
      <font>
        <sz val="14"/>
        <color indexed="8"/>
        <name val="Times New Roman"/>
        <scheme val="none"/>
      </font>
    </ndxf>
  </rcc>
  <rcc rId="690" sId="1">
    <oc r="I221">
      <f>SUM(H221-G221)</f>
    </oc>
    <nc r="I221">
      <f>SUM(H221-G221)</f>
    </nc>
  </rcc>
  <rcc rId="691" sId="1">
    <oc r="J221">
      <f>SUM(H221/G221*100)</f>
    </oc>
    <nc r="J221">
      <f>SUM(H221/G221*100)</f>
    </nc>
  </rcc>
  <rcc rId="692" sId="1">
    <oc r="I222">
      <f>SUM(H222-G222)</f>
    </oc>
    <nc r="I222">
      <f>SUM(H222-G222)</f>
    </nc>
  </rcc>
  <rcc rId="693" sId="1">
    <oc r="J222">
      <f>SUM(H222/G222*100)</f>
    </oc>
    <nc r="J222">
      <f>SUM(H222/G222*100)</f>
    </nc>
  </rcc>
  <rcc rId="694" sId="1">
    <oc r="I224">
      <f>SUM(H224-G224)</f>
    </oc>
    <nc r="I224">
      <f>SUM(H224-G224)</f>
    </nc>
  </rcc>
  <rcc rId="695" sId="1" odxf="1" dxf="1">
    <nc r="J224">
      <f>SUM(H224/G224*100)</f>
    </nc>
    <odxf>
      <font>
        <b/>
        <sz val="16"/>
        <name val="Times New Roman"/>
        <scheme val="none"/>
      </font>
      <numFmt numFmtId="164" formatCode="0.000"/>
    </odxf>
    <ndxf>
      <font>
        <b val="0"/>
        <sz val="14"/>
        <name val="Times New Roman"/>
        <scheme val="none"/>
      </font>
      <numFmt numFmtId="168" formatCode="#,##0.0"/>
    </ndxf>
  </rcc>
  <rcc rId="696" sId="1">
    <nc r="I229">
      <f>SUM(H229-G229)</f>
    </nc>
  </rcc>
  <rcc rId="697" sId="1" odxf="1" dxf="1">
    <nc r="J229">
      <f>SUM(H229/G229*100)</f>
    </nc>
    <odxf>
      <font>
        <sz val="16"/>
        <name val="Times New Roman"/>
        <scheme val="none"/>
      </font>
      <numFmt numFmtId="164" formatCode="0.000"/>
    </odxf>
    <ndxf>
      <font>
        <sz val="14"/>
        <name val="Times New Roman"/>
        <scheme val="none"/>
      </font>
      <numFmt numFmtId="168" formatCode="#,##0.0"/>
    </ndxf>
  </rcc>
  <rcc rId="698" sId="1" odxf="1" dxf="1">
    <nc r="E229">
      <f>SUM(D229-C229)</f>
    </nc>
    <odxf>
      <numFmt numFmtId="167" formatCode="#,##0.000"/>
    </odxf>
    <ndxf>
      <numFmt numFmtId="164" formatCode="0.000"/>
    </ndxf>
  </rcc>
  <rfmt sheetId="1" sqref="F229" start="0" length="0">
    <dxf>
      <font>
        <sz val="14"/>
        <name val="Times New Roman"/>
        <scheme val="none"/>
      </font>
      <numFmt numFmtId="168" formatCode="#,##0.0"/>
      <alignment wrapText="1" readingOrder="0"/>
    </dxf>
  </rfmt>
  <rcc rId="699" sId="1">
    <nc r="I226">
      <f>SUM(H226-G226)</f>
    </nc>
  </rcc>
  <rcc rId="700" sId="1" odxf="1" dxf="1">
    <nc r="J226">
      <f>SUM(H226/G226*100)</f>
    </nc>
    <odxf>
      <font>
        <b/>
        <sz val="16"/>
        <name val="Times New Roman"/>
        <scheme val="none"/>
      </font>
      <numFmt numFmtId="164" formatCode="0.000"/>
    </odxf>
    <ndxf>
      <font>
        <b val="0"/>
        <sz val="14"/>
        <name val="Times New Roman"/>
        <scheme val="none"/>
      </font>
      <numFmt numFmtId="168" formatCode="#,##0.0"/>
    </ndxf>
  </rcc>
  <rcc rId="701" sId="1" numFmtId="4">
    <oc r="H224">
      <v>0</v>
    </oc>
    <nc r="H224"/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cc rId="669" sId="1" numFmtId="4">
    <oc r="G152">
      <v>58.146999999999998</v>
    </oc>
    <nc r="G152">
      <v>58.148000000000003</v>
    </nc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31111.xml><?xml version="1.0" encoding="utf-8"?>
<revisions xmlns="http://schemas.openxmlformats.org/spreadsheetml/2006/main" xmlns:r="http://schemas.openxmlformats.org/officeDocument/2006/relationships">
  <rfmt sheetId="1" sqref="A269:J271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32.xml><?xml version="1.0" encoding="utf-8"?>
<revisions xmlns="http://schemas.openxmlformats.org/spreadsheetml/2006/main" xmlns:r="http://schemas.openxmlformats.org/officeDocument/2006/relationships">
  <rcc rId="827" sId="1">
    <oc r="F153">
      <f>SUM(D153/C153*100)</f>
    </oc>
    <nc r="F153" t="inlineStr">
      <is>
        <t>в 3,1 р.б.</t>
      </is>
    </nc>
  </rcc>
  <rcc rId="828" sId="1">
    <oc r="J151">
      <f>SUM(H151/G151*100)</f>
    </oc>
    <nc r="J151" t="inlineStr">
      <is>
        <t>в 3,1 р.б.</t>
      </is>
    </nc>
  </rcc>
  <rcc rId="829" sId="1">
    <oc r="F161">
      <f>SUM(D161/C161*100)</f>
    </oc>
    <nc r="F161" t="inlineStr">
      <is>
        <t>в 3,0 р.б.</t>
      </is>
    </nc>
  </rcc>
  <rcc rId="830" sId="1">
    <oc r="J177">
      <f>SUM(H177/G177*100)</f>
    </oc>
    <nc r="J177" t="inlineStr">
      <is>
        <t>в 2,7 р.б.</t>
      </is>
    </nc>
  </rcc>
  <rcc rId="831" sId="1">
    <oc r="J178">
      <f>SUM(H178/G178*100)</f>
    </oc>
    <nc r="J178" t="inlineStr">
      <is>
        <t>в 2,7 р.б.</t>
      </is>
    </nc>
  </rcc>
  <rcc rId="832" sId="1">
    <oc r="F184" t="inlineStr">
      <is>
        <t>в 2,7 р.б.</t>
      </is>
    </oc>
    <nc r="F184">
      <f>SUM(D184/C184*100)</f>
    </nc>
  </rcc>
  <rcc rId="833" sId="1">
    <oc r="F183">
      <f>SUM(D183/C183*100)</f>
    </oc>
    <nc r="F183" t="inlineStr">
      <is>
        <t>в 1,9 р.б.</t>
      </is>
    </nc>
  </rcc>
  <rcc rId="834" sId="1">
    <oc r="J185">
      <f>SUM(H185/G185*100)</f>
    </oc>
    <nc r="J185" t="inlineStr">
      <is>
        <t>в 4,1 р.б.</t>
      </is>
    </nc>
  </rcc>
  <rcc rId="835" sId="1">
    <oc r="J186">
      <f>SUM(H186/G186*100)</f>
    </oc>
    <nc r="J186" t="inlineStr">
      <is>
        <t>в 4,4 р.б.</t>
      </is>
    </nc>
  </rcc>
  <rcc rId="836" sId="1">
    <oc r="J190">
      <f>SUM(H190/G190*100)</f>
    </oc>
    <nc r="J190" t="inlineStr">
      <is>
        <t>в 3,1 р.б.</t>
      </is>
    </nc>
  </rcc>
  <rcc rId="837" sId="1">
    <oc r="J189">
      <f>SUM(H189/G189*100)</f>
    </oc>
    <nc r="J189" t="inlineStr">
      <is>
        <t>в 3,1 р.б.</t>
      </is>
    </nc>
  </rcc>
  <rcc rId="838" sId="1">
    <oc r="F191">
      <f>SUM(D191/C191*100)</f>
    </oc>
    <nc r="F191" t="inlineStr">
      <is>
        <t>в 1,9 р.б.</t>
      </is>
    </nc>
  </rcc>
  <rcc rId="839" sId="1">
    <oc r="F192">
      <f>SUM(D192/C192*100)</f>
    </oc>
    <nc r="F192" t="inlineStr">
      <is>
        <t>в 2,2 р.б.</t>
      </is>
    </nc>
  </rcc>
  <rcc rId="840" sId="1">
    <oc r="J211" t="inlineStr">
      <is>
        <t>в 1,3 р.б.</t>
      </is>
    </oc>
    <nc r="J211">
      <f>SUM(H211/G211*100)</f>
    </nc>
  </rcc>
  <rcc rId="841" sId="1" odxf="1" dxf="1">
    <oc r="J220">
      <f>SUM(H220/G220*100)</f>
    </oc>
    <nc r="J220" t="inlineStr">
      <is>
        <t>в 44,1 р.б.</t>
      </is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v guid="{CFD58EC5-F475-4F0C-8822-861C497EA100}" action="delete"/>
  <rdn rId="0" localSheetId="1" customView="1" name="Z_CFD58EC5_F475_4F0C_8822_861C497EA100_.wvu.PrintArea" hidden="1" oldHidden="1">
    <formula>общее!$A$1:$J$285</formula>
    <oldFormula>общее!$A$1:$J$285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общее!$A$6:$L$343</formula>
    <oldFormula>общее!$A$6:$L$343</oldFormula>
  </rdn>
  <rcv guid="{CFD58EC5-F475-4F0C-8822-861C497EA100}" action="add"/>
</revisions>
</file>

<file path=xl/revisions/revisionLog133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c rId="705" sId="1">
    <oc r="I239">
      <f>SUM(H239-G239)</f>
    </oc>
    <nc r="I239">
      <f>SUM(H239-G239)</f>
    </nc>
  </rcc>
  <rcc rId="706" sId="1">
    <nc r="J239">
      <f>SUM(H239/G239*100)</f>
    </nc>
  </rcc>
  <rcc rId="707" sId="1">
    <oc r="E238">
      <f>SUM(D238-C238)</f>
    </oc>
    <nc r="E238">
      <f>SUM(D238-C238)</f>
    </nc>
  </rcc>
  <rcc rId="708" sId="1">
    <oc r="E239">
      <f>SUM(D239-C239)</f>
    </oc>
    <nc r="E239">
      <f>SUM(D239-C239)</f>
    </nc>
  </rcc>
  <rcc rId="709" sId="1">
    <nc r="F239">
      <f>SUM(D239/C239*100)</f>
    </nc>
  </rcc>
  <rcc rId="710" sId="1">
    <oc r="E242">
      <f>SUM(D242-C242)</f>
    </oc>
    <nc r="E242">
      <f>SUM(D242-C242)</f>
    </nc>
  </rcc>
  <rcc rId="711" sId="1">
    <oc r="F242" t="inlineStr">
      <is>
        <t>в 1,6 р.б.</t>
      </is>
    </oc>
    <nc r="F242">
      <f>SUM(D242/C242*100)</f>
    </nc>
  </rcc>
  <rcc rId="712" sId="1" odxf="1" dxf="1">
    <oc r="E243">
      <f>E244+E245</f>
    </oc>
    <nc r="E243">
      <f>SUM(D243-C243)</f>
    </nc>
    <odxf>
      <font>
        <sz val="14"/>
        <color indexed="8"/>
        <name val="Times New Roman"/>
        <scheme val="none"/>
      </font>
      <alignment wrapText="0" readingOrder="0"/>
    </odxf>
    <ndxf>
      <font>
        <sz val="14"/>
        <color indexed="8"/>
        <name val="Times New Roman"/>
        <scheme val="none"/>
      </font>
      <alignment wrapText="1" readingOrder="0"/>
    </ndxf>
  </rcc>
  <rcc rId="713" sId="1">
    <oc r="F243" t="inlineStr">
      <is>
        <t>в 33,4 р.б.</t>
      </is>
    </oc>
    <nc r="F243">
      <f>SUM(D243/C243*100)</f>
    </nc>
  </rcc>
  <rcc rId="714" sId="1">
    <oc r="E245">
      <f>SUM(D245-C245)</f>
    </oc>
    <nc r="E245">
      <f>SUM(D245-C245)</f>
    </nc>
  </rcc>
  <rcc rId="715" sId="1">
    <oc r="F245" t="inlineStr">
      <is>
        <t>в 1,8 р.б</t>
      </is>
    </oc>
    <nc r="F245">
      <f>SUM(D245/C245*100)</f>
    </nc>
  </rcc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342.xml><?xml version="1.0" encoding="utf-8"?>
<revisions xmlns="http://schemas.openxmlformats.org/spreadsheetml/2006/main" xmlns:r="http://schemas.openxmlformats.org/officeDocument/2006/relationships">
  <rcc rId="2882" sId="1">
    <oc r="F43">
      <f>SUM(D43/C43*100)</f>
    </oc>
    <nc r="F43" t="inlineStr">
      <is>
        <t>в 3,2р.б.</t>
      </is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421.xml><?xml version="1.0" encoding="utf-8"?>
<revisions xmlns="http://schemas.openxmlformats.org/spreadsheetml/2006/main" xmlns:r="http://schemas.openxmlformats.org/officeDocument/2006/relationships">
  <rcc rId="2655" sId="1" odxf="1" dxf="1">
    <nc r="E87">
      <f>SUM(D87-C87)</f>
    </nc>
    <odxf>
      <alignment horizontal="general" wrapText="0" readingOrder="0"/>
    </odxf>
    <ndxf>
      <alignment horizontal="right" wrapText="1" readingOrder="0"/>
    </ndxf>
  </rcc>
  <rcc rId="2656" sId="1" odxf="1" dxf="1">
    <nc r="E90">
      <f>SUM(D90-C90)</f>
    </nc>
    <odxf>
      <alignment horizontal="general" wrapText="0" readingOrder="0"/>
    </odxf>
    <ndxf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51.xml><?xml version="1.0" encoding="utf-8"?>
<revisions xmlns="http://schemas.openxmlformats.org/spreadsheetml/2006/main" xmlns:r="http://schemas.openxmlformats.org/officeDocument/2006/relationships">
  <rcc rId="738" sId="1" numFmtId="4">
    <oc r="H98">
      <v>399.85700000000003</v>
    </oc>
    <nc r="H98">
      <v>1407.9390000000001</v>
    </nc>
  </rcc>
  <rcc rId="739" sId="1">
    <oc r="H215">
      <f>H216+H217+H223+H224+H225+H227+H226+H229+H228</f>
    </oc>
    <nc r="H215">
      <f>H216+H217+H223+H224+H225+H227+H226+H229+H228</f>
    </nc>
  </rcc>
  <rcc rId="740" sId="1" numFmtId="4">
    <oc r="H217">
      <v>0</v>
    </oc>
    <nc r="H217">
      <f>H218+H219+H220+H221+H222</f>
    </nc>
  </rcc>
  <rcc rId="741" sId="1" numFmtId="4">
    <nc r="H249">
      <v>77.403000000000006</v>
    </nc>
  </rcc>
  <rcc rId="742" sId="1">
    <nc r="H247">
      <f>SUM(H248)+H252+H256</f>
    </nc>
  </rcc>
  <rcc rId="743" sId="1">
    <nc r="H248">
      <f>SUM(H249:H250)</f>
    </nc>
  </rcc>
  <rrc rId="744" sId="1" ref="A259:XFD259" action="insertRow"/>
  <rrc rId="745" sId="1" ref="A259:XFD259" action="insertRow"/>
  <rcc rId="746" sId="1">
    <nc r="A259" t="inlineStr">
      <is>
        <t>8700</t>
      </is>
    </nc>
  </rcc>
  <rcc rId="747" sId="1">
    <nc r="B259" t="inlineStr">
      <is>
        <t>Резервний фонд</t>
      </is>
    </nc>
  </rcc>
  <rfmt sheetId="1" sqref="A259" start="0" length="2147483647">
    <dxf>
      <font>
        <b/>
      </font>
    </dxf>
  </rfmt>
  <rfmt sheetId="1" sqref="B259" start="0" length="2147483647">
    <dxf>
      <font>
        <b/>
      </font>
    </dxf>
  </rfmt>
  <rcc rId="748" sId="1">
    <nc r="A260" t="inlineStr">
      <is>
        <t>8770</t>
      </is>
    </nc>
  </rcc>
  <rcc rId="749" sId="1" odxf="1" dxf="1">
    <nc r="B260" t="inlineStr">
      <is>
        <t>Інші непередбачувані заходи за рахунок коштів резервного фонду місцевого бюджету</t>
      </is>
    </nc>
    <odxf>
      <font>
        <b val="0"/>
        <sz val="14"/>
        <name val="Times New Roman"/>
        <scheme val="none"/>
      </font>
      <fill>
        <patternFill>
          <bgColor theme="0"/>
        </patternFill>
      </fill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6"/>
        <color rgb="FF000000"/>
        <name val="Times New Roman"/>
        <scheme val="none"/>
      </font>
      <fill>
        <patternFill>
          <bgColor rgb="FFFFFFFF"/>
        </patternFill>
      </fill>
      <alignment horizont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C260" start="0" length="0">
    <dxf>
      <font>
        <b/>
        <sz val="6"/>
        <color rgb="FF000000"/>
        <name val="Times New Roman"/>
        <scheme val="none"/>
      </font>
      <numFmt numFmtId="0" formatCode="General"/>
      <fill>
        <patternFill>
          <bgColor rgb="FFFFFFFF"/>
        </patternFill>
      </fill>
      <alignment horizont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B260" start="0" length="2147483647">
    <dxf>
      <font>
        <sz val="14"/>
      </font>
    </dxf>
  </rfmt>
  <rfmt sheetId="1" sqref="B260">
    <dxf>
      <alignment horizontal="left" readingOrder="0"/>
    </dxf>
  </rfmt>
  <rfmt sheetId="1" sqref="B260" start="0" length="2147483647">
    <dxf>
      <font>
        <b val="0"/>
      </font>
    </dxf>
  </rfmt>
  <rcc rId="750" sId="1">
    <nc r="A261" t="inlineStr">
      <is>
        <t>8771</t>
      </is>
    </nc>
  </rcc>
  <rfmt sheetId="1" sqref="A261" start="0" length="2147483647">
    <dxf>
      <font>
        <b val="0"/>
      </font>
    </dxf>
  </rfmt>
  <rcc rId="751" sId="1" odxf="1" dxf="1">
    <nc r="B261" t="inlineStr">
      <is>
        <t>Заходи із запобігання поширенню інфекційних захворювань за рахунок коштів резервного фонду місцевого бюджету</t>
      </is>
    </nc>
    <odxf>
      <font>
        <i val="0"/>
        <sz val="14"/>
        <name val="Times New Roman"/>
        <scheme val="none"/>
      </font>
      <numFmt numFmtId="166" formatCode="0.0_)"/>
      <fill>
        <patternFill>
          <bgColor theme="0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i/>
        <sz val="5"/>
        <color rgb="FF000000"/>
        <name val="Times New Roman"/>
        <scheme val="none"/>
      </font>
      <numFmt numFmtId="0" formatCode="General"/>
      <fill>
        <patternFill>
          <bgColor rgb="FFFFFFFF"/>
        </patternFill>
      </fill>
      <alignment horizontal="center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C261" start="0" length="0">
    <dxf>
      <font>
        <b/>
        <i/>
        <sz val="5"/>
        <color rgb="FF000000"/>
        <name val="Times New Roman"/>
        <scheme val="none"/>
      </font>
      <numFmt numFmtId="0" formatCode="General"/>
      <fill>
        <patternFill>
          <bgColor rgb="FFFFFFFF"/>
        </patternFill>
      </fill>
      <alignment horizont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B261" start="0" length="2147483647">
    <dxf>
      <font>
        <sz val="14"/>
      </font>
    </dxf>
  </rfmt>
  <rfmt sheetId="1" sqref="B261" start="0" length="2147483647">
    <dxf>
      <font>
        <i val="0"/>
      </font>
    </dxf>
  </rfmt>
  <rfmt sheetId="1" sqref="B261">
    <dxf>
      <alignment horizontal="left" readingOrder="0"/>
    </dxf>
  </rfmt>
  <rfmt sheetId="1" sqref="B261" start="0" length="2147483647">
    <dxf>
      <font>
        <b val="0"/>
      </font>
    </dxf>
  </rfmt>
  <rrc rId="752" sId="1" ref="A262:XFD262" action="insertRow"/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rc rId="876" sId="1" ref="A267:XFD267" action="insertRow"/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fmt sheetId="1" sqref="F229" start="0" length="2147483647">
    <dxf>
      <font>
        <b/>
      </font>
    </dxf>
  </rfmt>
  <rcc rId="845" sId="1" odxf="1" dxf="1">
    <oc r="J232" t="inlineStr">
      <is>
        <t>в 5,7р.б.</t>
      </is>
    </oc>
    <nc r="J232">
      <f>SUM(H232/G232*100)</f>
    </nc>
    <odxf>
      <font>
        <sz val="14"/>
        <name val="Times New Roman"/>
        <scheme val="none"/>
      </font>
      <numFmt numFmtId="165" formatCode="0.0"/>
    </odxf>
    <ndxf>
      <font>
        <sz val="14"/>
        <name val="Times New Roman"/>
        <scheme val="none"/>
      </font>
      <numFmt numFmtId="168" formatCode="#,##0.0"/>
    </ndxf>
  </rcc>
  <rcc rId="846" sId="1" odxf="1" dxf="1">
    <oc r="J233" t="inlineStr">
      <is>
        <t>в 5,7р.б.</t>
      </is>
    </oc>
    <nc r="J233">
      <f>SUM(H233/G233*100)</f>
    </nc>
    <odxf>
      <font>
        <sz val="14"/>
        <name val="Times New Roman"/>
        <scheme val="none"/>
      </font>
      <numFmt numFmtId="165" formatCode="0.0"/>
    </odxf>
    <ndxf>
      <font>
        <sz val="14"/>
        <name val="Times New Roman"/>
        <scheme val="none"/>
      </font>
      <numFmt numFmtId="168" formatCode="#,##0.0"/>
    </ndxf>
  </rcc>
  <rcc rId="847" sId="1" odxf="1" dxf="1">
    <oc r="F233" t="inlineStr">
      <is>
        <t>в 1,8 р.б</t>
      </is>
    </oc>
    <nc r="F233">
      <f>SUM(D233/C233*100)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848" sId="1" odxf="1" dxf="1">
    <oc r="F232" t="inlineStr">
      <is>
        <t>в 1,8 р.б</t>
      </is>
    </oc>
    <nc r="F232">
      <f>SUM(D232/C232*100)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849" sId="1" odxf="1" dxf="1">
    <oc r="F231" t="inlineStr">
      <is>
        <t>в 1,8 р.б.</t>
      </is>
    </oc>
    <nc r="F231">
      <f>SUM(D231/C231*100)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850" sId="1" odxf="1" dxf="1">
    <oc r="F230" t="inlineStr">
      <is>
        <t>в 1,8 р.б.</t>
      </is>
    </oc>
    <nc r="F230">
      <f>SUM(D230/C230*100)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851" sId="1" odxf="1" dxf="1">
    <oc r="F229" t="inlineStr">
      <is>
        <t>в 4 р.б.</t>
      </is>
    </oc>
    <nc r="F229">
      <f>SUM(D229/C229*100)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F229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общее!$A$1:$J$285</formula>
    <oldFormula>общее!$A$1:$J$285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общее!$A$6:$L$343</formula>
    <oldFormula>общее!$A$6:$L$343</oldFormula>
  </rdn>
  <rcv guid="{CFD58EC5-F475-4F0C-8822-861C497EA100}" action="add"/>
</revisions>
</file>

<file path=xl/revisions/revisionLog13611.xml><?xml version="1.0" encoding="utf-8"?>
<revisions xmlns="http://schemas.openxmlformats.org/spreadsheetml/2006/main" xmlns:r="http://schemas.openxmlformats.org/officeDocument/2006/relationships">
  <rcc rId="780" sId="1" numFmtId="4">
    <oc r="H271">
      <v>6305.4669999999996</v>
    </oc>
    <nc r="H271">
      <v>2049.0340000000001</v>
    </nc>
  </rcc>
  <rcc rId="781" sId="1" numFmtId="4">
    <oc r="H272">
      <v>-1307.60627</v>
    </oc>
    <nc r="H272">
      <v>-2881.9560000000001</v>
    </nc>
  </rcc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7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cc rId="2950" sId="1">
    <oc r="K17">
      <f>D17/C17*100</f>
    </oc>
    <nc r="K17"/>
  </rcc>
  <rcc rId="2951" sId="1">
    <oc r="L17">
      <f>H17/G17*100</f>
    </oc>
    <nc r="L17"/>
  </rcc>
  <rcc rId="2952" sId="1">
    <oc r="K18">
      <f>D18/C18*100</f>
    </oc>
    <nc r="K18"/>
  </rcc>
  <rcc rId="2953" sId="1">
    <oc r="L18">
      <f>H18/G18*100</f>
    </oc>
    <nc r="L18"/>
  </rcc>
  <rcc rId="2954" sId="1">
    <oc r="K19">
      <f>D19/C19*100</f>
    </oc>
    <nc r="K19"/>
  </rcc>
  <rcc rId="2955" sId="1">
    <oc r="L19">
      <f>H19/G19*100</f>
    </oc>
    <nc r="L19"/>
  </rcc>
  <rcc rId="2956" sId="1">
    <oc r="K20">
      <f>D20/C20*100</f>
    </oc>
    <nc r="K20"/>
  </rcc>
  <rcc rId="2957" sId="1">
    <oc r="L20">
      <f>H20/G20*100</f>
    </oc>
    <nc r="L20"/>
  </rcc>
  <rcc rId="2958" sId="1">
    <oc r="K21">
      <f>D21/C21*100</f>
    </oc>
    <nc r="K21"/>
  </rcc>
  <rcc rId="2959" sId="1">
    <oc r="L21">
      <f>H21/G21*100</f>
    </oc>
    <nc r="L21"/>
  </rcc>
  <rcc rId="2960" sId="1">
    <oc r="K22">
      <f>D22/C22*100</f>
    </oc>
    <nc r="K22"/>
  </rcc>
  <rcc rId="2961" sId="1">
    <oc r="L22">
      <f>H22/G22*100</f>
    </oc>
    <nc r="L22"/>
  </rcc>
  <rcc rId="2962" sId="1">
    <oc r="K23">
      <f>D23/C23*100</f>
    </oc>
    <nc r="K23"/>
  </rcc>
  <rcc rId="2963" sId="1">
    <oc r="L23">
      <f>H23/G23*100</f>
    </oc>
    <nc r="L23"/>
  </rcc>
  <rcc rId="2964" sId="1">
    <oc r="K24">
      <f>D24/C24*100</f>
    </oc>
    <nc r="K24"/>
  </rcc>
  <rcc rId="2965" sId="1">
    <oc r="L24">
      <f>H24/G24*100</f>
    </oc>
    <nc r="L24"/>
  </rcc>
  <rcc rId="2966" sId="1">
    <oc r="K25">
      <f>D25/C25*100</f>
    </oc>
    <nc r="K25"/>
  </rcc>
  <rcc rId="2967" sId="1">
    <oc r="L25">
      <f>H25/G25*100</f>
    </oc>
    <nc r="L25"/>
  </rcc>
  <rcc rId="2968" sId="1">
    <oc r="K26">
      <f>D26/C26*100</f>
    </oc>
    <nc r="K26"/>
  </rcc>
  <rcc rId="2969" sId="1">
    <oc r="L26">
      <f>H26/G26*100</f>
    </oc>
    <nc r="L26"/>
  </rcc>
  <rcc rId="2970" sId="1">
    <oc r="K27">
      <f>D27/C27*100</f>
    </oc>
    <nc r="K27"/>
  </rcc>
  <rcc rId="2971" sId="1">
    <oc r="L27">
      <f>H27/G27*100</f>
    </oc>
    <nc r="L27"/>
  </rcc>
  <rcc rId="2972" sId="1">
    <oc r="K28">
      <f>D28/C28*100</f>
    </oc>
    <nc r="K28"/>
  </rcc>
  <rcc rId="2973" sId="1">
    <oc r="L28">
      <f>H28/G28*100</f>
    </oc>
    <nc r="L28"/>
  </rcc>
  <rcc rId="2974" sId="1">
    <oc r="K29">
      <f>D29/C29*100</f>
    </oc>
    <nc r="K29"/>
  </rcc>
  <rcc rId="2975" sId="1">
    <oc r="L29">
      <f>H29/G29*100</f>
    </oc>
    <nc r="L29"/>
  </rcc>
  <rcc rId="2976" sId="1">
    <oc r="K30">
      <f>D30/C30*100</f>
    </oc>
    <nc r="K30"/>
  </rcc>
  <rcc rId="2977" sId="1">
    <oc r="L30">
      <f>H30/G30*100</f>
    </oc>
    <nc r="L30"/>
  </rcc>
  <rcc rId="2978" sId="1">
    <oc r="K31">
      <f>D31/C31*100</f>
    </oc>
    <nc r="K31"/>
  </rcc>
  <rcc rId="2979" sId="1">
    <oc r="L31">
      <f>H31/G31*100</f>
    </oc>
    <nc r="L31"/>
  </rcc>
  <rcc rId="2980" sId="1">
    <oc r="K32">
      <f>D32/C32*100</f>
    </oc>
    <nc r="K32"/>
  </rcc>
  <rcc rId="2981" sId="1">
    <oc r="L32">
      <f>H32/G32*100</f>
    </oc>
    <nc r="L32"/>
  </rcc>
  <rcc rId="2982" sId="1">
    <oc r="K33">
      <f>D33/C33*100</f>
    </oc>
    <nc r="K33"/>
  </rcc>
  <rcc rId="2983" sId="1">
    <oc r="L33">
      <f>H33/G33*100</f>
    </oc>
    <nc r="L33"/>
  </rcc>
  <rcc rId="2984" sId="1">
    <oc r="K34">
      <f>D34/C34*100</f>
    </oc>
    <nc r="K34"/>
  </rcc>
  <rcc rId="2985" sId="1">
    <oc r="L34">
      <f>H34/G34*100</f>
    </oc>
    <nc r="L34"/>
  </rcc>
  <rcc rId="2986" sId="1">
    <oc r="K35">
      <f>D35/C35*100</f>
    </oc>
    <nc r="K35"/>
  </rcc>
  <rcc rId="2987" sId="1">
    <oc r="L35">
      <f>H35/G35*100</f>
    </oc>
    <nc r="L35"/>
  </rcc>
  <rcc rId="2988" sId="1">
    <oc r="K36">
      <f>D36/C36*100</f>
    </oc>
    <nc r="K36"/>
  </rcc>
  <rcc rId="2989" sId="1">
    <oc r="L36">
      <f>H36/G36*100</f>
    </oc>
    <nc r="L36"/>
  </rcc>
  <rcc rId="2990" sId="1">
    <oc r="K37">
      <f>D37/C37*100</f>
    </oc>
    <nc r="K37"/>
  </rcc>
  <rcc rId="2991" sId="1">
    <oc r="L37">
      <f>H37/G37*100</f>
    </oc>
    <nc r="L37"/>
  </rcc>
  <rcc rId="2992" sId="1">
    <oc r="K38">
      <f>D38/C38*100</f>
    </oc>
    <nc r="K38"/>
  </rcc>
  <rcc rId="2993" sId="1">
    <oc r="L38">
      <f>H38/G38*100</f>
    </oc>
    <nc r="L38"/>
  </rcc>
  <rcc rId="2994" sId="1">
    <oc r="K39">
      <f>D39/C39*100</f>
    </oc>
    <nc r="K39"/>
  </rcc>
  <rcc rId="2995" sId="1">
    <oc r="L39">
      <f>H39/G39*100</f>
    </oc>
    <nc r="L39"/>
  </rcc>
  <rcc rId="2996" sId="1">
    <oc r="K40">
      <f>D40/C40*100</f>
    </oc>
    <nc r="K40"/>
  </rcc>
  <rcc rId="2997" sId="1">
    <oc r="L40">
      <f>H40/G40*100</f>
    </oc>
    <nc r="L40"/>
  </rcc>
  <rcc rId="2998" sId="1">
    <oc r="K41">
      <f>D41/C41*100</f>
    </oc>
    <nc r="K41"/>
  </rcc>
  <rcc rId="2999" sId="1">
    <oc r="L41">
      <f>H41/G41*100</f>
    </oc>
    <nc r="L41"/>
  </rcc>
  <rcc rId="3000" sId="1">
    <oc r="K42">
      <f>D42/C42*100</f>
    </oc>
    <nc r="K42"/>
  </rcc>
  <rcc rId="3001" sId="1">
    <oc r="L42">
      <f>H42/G42*100</f>
    </oc>
    <nc r="L42"/>
  </rcc>
  <rcc rId="3002" sId="1">
    <oc r="K43">
      <f>D43/C43*100</f>
    </oc>
    <nc r="K43"/>
  </rcc>
  <rcc rId="3003" sId="1">
    <oc r="L43">
      <f>H43/G43*100</f>
    </oc>
    <nc r="L43"/>
  </rcc>
  <rcc rId="3004" sId="1">
    <oc r="K44">
      <f>D44/C44*100</f>
    </oc>
    <nc r="K44"/>
  </rcc>
  <rcc rId="3005" sId="1">
    <oc r="L44">
      <f>H44/G44*100</f>
    </oc>
    <nc r="L44"/>
  </rcc>
  <rcc rId="3006" sId="1">
    <oc r="K45">
      <f>D45/C45*100</f>
    </oc>
    <nc r="K45"/>
  </rcc>
  <rcc rId="3007" sId="1">
    <oc r="L45">
      <f>H45/G45*100</f>
    </oc>
    <nc r="L45"/>
  </rcc>
  <rcc rId="3008" sId="1">
    <oc r="K46">
      <f>D46/C46*100</f>
    </oc>
    <nc r="K46"/>
  </rcc>
  <rcc rId="3009" sId="1">
    <oc r="L46">
      <f>H46/G46*100</f>
    </oc>
    <nc r="L46"/>
  </rcc>
  <rcc rId="3010" sId="1">
    <oc r="K47">
      <f>D47/C47*100</f>
    </oc>
    <nc r="K47"/>
  </rcc>
  <rcc rId="3011" sId="1">
    <oc r="L47">
      <f>H47/G47*100</f>
    </oc>
    <nc r="L47"/>
  </rcc>
  <rcc rId="3012" sId="1">
    <oc r="K48">
      <f>D48/C48*100</f>
    </oc>
    <nc r="K48"/>
  </rcc>
  <rcc rId="3013" sId="1">
    <oc r="L48">
      <f>H48/G48*100</f>
    </oc>
    <nc r="L48"/>
  </rcc>
  <rcc rId="3014" sId="1">
    <oc r="K49">
      <f>D49/C49*100</f>
    </oc>
    <nc r="K49"/>
  </rcc>
  <rcc rId="3015" sId="1">
    <oc r="L49">
      <f>H49/G49*100</f>
    </oc>
    <nc r="L49"/>
  </rcc>
  <rcc rId="3016" sId="1">
    <oc r="K50">
      <f>D50/C50*100</f>
    </oc>
    <nc r="K50"/>
  </rcc>
  <rcc rId="3017" sId="1">
    <oc r="L50">
      <f>H50/G50*100</f>
    </oc>
    <nc r="L50"/>
  </rcc>
  <rcc rId="3018" sId="1">
    <oc r="K51">
      <f>D51/C51*100</f>
    </oc>
    <nc r="K51"/>
  </rcc>
  <rcc rId="3019" sId="1">
    <oc r="L51">
      <f>H51/G51*100</f>
    </oc>
    <nc r="L51"/>
  </rcc>
  <rcc rId="3020" sId="1">
    <oc r="K52">
      <f>D52/C52*100</f>
    </oc>
    <nc r="K52"/>
  </rcc>
  <rcc rId="3021" sId="1">
    <oc r="L52">
      <f>H52/G52*100</f>
    </oc>
    <nc r="L52"/>
  </rcc>
  <rcc rId="3022" sId="1">
    <oc r="K53">
      <f>D53/C53*100</f>
    </oc>
    <nc r="K53"/>
  </rcc>
  <rcc rId="3023" sId="1">
    <oc r="L53">
      <f>#REF!/H53*100</f>
    </oc>
    <nc r="L53"/>
  </rcc>
  <rcc rId="3024" sId="1">
    <oc r="K54">
      <f>D54/C54*100</f>
    </oc>
    <nc r="K54"/>
  </rcc>
  <rcc rId="3025" sId="1">
    <oc r="L54">
      <f>#REF!/H54*100</f>
    </oc>
    <nc r="L54"/>
  </rcc>
  <rcc rId="3026" sId="1">
    <oc r="K55">
      <f>D55/C55*100</f>
    </oc>
    <nc r="K55"/>
  </rcc>
  <rcc rId="3027" sId="1">
    <oc r="L55">
      <f>H55/G55*100</f>
    </oc>
    <nc r="L55"/>
  </rcc>
  <rcc rId="3028" sId="1">
    <oc r="K56">
      <f>D56/C56*100</f>
    </oc>
    <nc r="K56"/>
  </rcc>
  <rcc rId="3029" sId="1">
    <oc r="L56">
      <f>H56/G56*100</f>
    </oc>
    <nc r="L56"/>
  </rcc>
  <rcc rId="3030" sId="1">
    <oc r="K57">
      <f>D57/C57*100</f>
    </oc>
    <nc r="K57"/>
  </rcc>
  <rcc rId="3031" sId="1">
    <oc r="L57">
      <f>H57/G57*100</f>
    </oc>
    <nc r="L57"/>
  </rcc>
  <rcc rId="3032" sId="1">
    <oc r="K58">
      <f>D58/C58*100</f>
    </oc>
    <nc r="K58"/>
  </rcc>
  <rcc rId="3033" sId="1">
    <oc r="L58">
      <f>H58/G58*100</f>
    </oc>
    <nc r="L58"/>
  </rcc>
  <rcc rId="3034" sId="1">
    <oc r="K59">
      <f>D59/C59*100</f>
    </oc>
    <nc r="K59"/>
  </rcc>
  <rcc rId="3035" sId="1">
    <oc r="L59">
      <f>H59/G59*100</f>
    </oc>
    <nc r="L59"/>
  </rcc>
  <rcc rId="3036" sId="1">
    <oc r="K60">
      <f>D60/C60*100</f>
    </oc>
    <nc r="K60"/>
  </rcc>
  <rcc rId="3037" sId="1">
    <oc r="L60">
      <f>H60/G60*100</f>
    </oc>
    <nc r="L60"/>
  </rcc>
  <rcc rId="3038" sId="1">
    <oc r="K61">
      <f>D61/C61*100</f>
    </oc>
    <nc r="K61"/>
  </rcc>
  <rcc rId="3039" sId="1">
    <oc r="L61">
      <f>H61/G61*100</f>
    </oc>
    <nc r="L61"/>
  </rcc>
  <rcc rId="3040" sId="1">
    <oc r="K62">
      <f>D62/C62*100</f>
    </oc>
    <nc r="K62"/>
  </rcc>
  <rcc rId="3041" sId="1">
    <oc r="L62">
      <f>H62/G62*100</f>
    </oc>
    <nc r="L62"/>
  </rcc>
  <rcc rId="3042" sId="1">
    <oc r="K63">
      <f>D63/C63*100</f>
    </oc>
    <nc r="K63"/>
  </rcc>
  <rcc rId="3043" sId="1">
    <oc r="L63">
      <f>H63/G63*100</f>
    </oc>
    <nc r="L63"/>
  </rcc>
  <rcc rId="3044" sId="1">
    <oc r="K64">
      <f>D64/C64*100</f>
    </oc>
    <nc r="K64"/>
  </rcc>
  <rcc rId="3045" sId="1">
    <oc r="L64">
      <f>H64/G64*100</f>
    </oc>
    <nc r="L64"/>
  </rcc>
  <rcc rId="3046" sId="1">
    <oc r="K65">
      <f>D65/C65*100</f>
    </oc>
    <nc r="K65"/>
  </rcc>
  <rcc rId="3047" sId="1">
    <oc r="L65">
      <f>H65/G65*100</f>
    </oc>
    <nc r="L65"/>
  </rcc>
  <rcc rId="3048" sId="1">
    <oc r="K66">
      <f>D66/C66*100</f>
    </oc>
    <nc r="K66"/>
  </rcc>
  <rcc rId="3049" sId="1">
    <oc r="L66">
      <f>H66/G66*100</f>
    </oc>
    <nc r="L66"/>
  </rcc>
  <rcc rId="3050" sId="1">
    <oc r="K67">
      <f>D67/C67*100</f>
    </oc>
    <nc r="K67"/>
  </rcc>
  <rcc rId="3051" sId="1">
    <oc r="L67">
      <f>H67/G67*100</f>
    </oc>
    <nc r="L67"/>
  </rcc>
  <rcc rId="3052" sId="1">
    <oc r="K68">
      <f>D68/C68*100</f>
    </oc>
    <nc r="K68"/>
  </rcc>
  <rcc rId="3053" sId="1">
    <oc r="L68">
      <f>H68/G68*100</f>
    </oc>
    <nc r="L68"/>
  </rcc>
  <rcc rId="3054" sId="1">
    <oc r="K69">
      <f>D69/C69*100</f>
    </oc>
    <nc r="K69"/>
  </rcc>
  <rcc rId="3055" sId="1">
    <oc r="L69">
      <f>H69/G69*100</f>
    </oc>
    <nc r="L69"/>
  </rcc>
  <rcc rId="3056" sId="1">
    <oc r="K70">
      <f>D70/C70*100</f>
    </oc>
    <nc r="K70"/>
  </rcc>
  <rcc rId="3057" sId="1">
    <oc r="L70">
      <f>H70/G70*100</f>
    </oc>
    <nc r="L70"/>
  </rcc>
  <rcc rId="3058" sId="1">
    <oc r="K71">
      <f>D71/C71*100</f>
    </oc>
    <nc r="K71"/>
  </rcc>
  <rcc rId="3059" sId="1">
    <oc r="L71">
      <f>H71/G71*100</f>
    </oc>
    <nc r="L71"/>
  </rcc>
  <rcc rId="3060" sId="1">
    <oc r="K72">
      <f>D72/C72*100</f>
    </oc>
    <nc r="K72"/>
  </rcc>
  <rcc rId="3061" sId="1">
    <oc r="L72">
      <f>H72/G72*100</f>
    </oc>
    <nc r="L72"/>
  </rcc>
  <rcc rId="3062" sId="1">
    <oc r="K73">
      <f>D73/C73*100</f>
    </oc>
    <nc r="K73"/>
  </rcc>
  <rcc rId="3063" sId="1">
    <oc r="L73">
      <f>H73/G73*100</f>
    </oc>
    <nc r="L73"/>
  </rcc>
  <rcc rId="3064" sId="1">
    <oc r="K74">
      <f>D74/C74*100</f>
    </oc>
    <nc r="K74"/>
  </rcc>
  <rcc rId="3065" sId="1">
    <oc r="L74">
      <f>H74/G74*100</f>
    </oc>
    <nc r="L74"/>
  </rcc>
  <rcc rId="3066" sId="1">
    <oc r="K75">
      <f>D75/C75*100</f>
    </oc>
    <nc r="K75"/>
  </rcc>
  <rcc rId="3067" sId="1">
    <oc r="L75">
      <f>H75/G75*100</f>
    </oc>
    <nc r="L75"/>
  </rcc>
  <rcc rId="3068" sId="1">
    <oc r="K76">
      <f>D76/C76*100</f>
    </oc>
    <nc r="K76"/>
  </rcc>
  <rcc rId="3069" sId="1">
    <oc r="L76">
      <f>H76/G76*100</f>
    </oc>
    <nc r="L76"/>
  </rcc>
  <rcc rId="3070" sId="1">
    <oc r="K77">
      <f>D77/C77*100</f>
    </oc>
    <nc r="K77"/>
  </rcc>
  <rcc rId="3071" sId="1">
    <oc r="L77">
      <f>H77/G77*100</f>
    </oc>
    <nc r="L77"/>
  </rcc>
  <rcc rId="3072" sId="1">
    <oc r="K79">
      <f>D79/C79*100</f>
    </oc>
    <nc r="K79"/>
  </rcc>
  <rcc rId="3073" sId="1">
    <oc r="L79">
      <f>H79/G79*100</f>
    </oc>
    <nc r="L79"/>
  </rcc>
  <rcc rId="3074" sId="1">
    <oc r="K80">
      <f>D80/C80*100</f>
    </oc>
    <nc r="K80"/>
  </rcc>
  <rcc rId="3075" sId="1">
    <oc r="L80">
      <f>H80/G80*100</f>
    </oc>
    <nc r="L80"/>
  </rcc>
  <rcc rId="3076" sId="1">
    <oc r="K81">
      <f>D81/C81*100</f>
    </oc>
    <nc r="K81"/>
  </rcc>
  <rcc rId="3077" sId="1">
    <oc r="L81">
      <f>H81/G81*100</f>
    </oc>
    <nc r="L81"/>
  </rcc>
  <rcc rId="3078" sId="1">
    <oc r="K82">
      <f>D82/C82*100</f>
    </oc>
    <nc r="K82"/>
  </rcc>
  <rcc rId="3079" sId="1">
    <oc r="L82">
      <f>H82/G82*100</f>
    </oc>
    <nc r="L82"/>
  </rcc>
  <rcc rId="3080" sId="1">
    <oc r="K83">
      <f>D83/C83*100</f>
    </oc>
    <nc r="K83"/>
  </rcc>
  <rcc rId="3081" sId="1">
    <oc r="L83">
      <f>H83/G83*100</f>
    </oc>
    <nc r="L83"/>
  </rcc>
  <rcc rId="3082" sId="1">
    <oc r="K84">
      <f>D84/C84*100</f>
    </oc>
    <nc r="K84"/>
  </rcc>
  <rcc rId="3083" sId="1">
    <oc r="L84">
      <f>H84/G84*100</f>
    </oc>
    <nc r="L84"/>
  </rcc>
  <rcc rId="3084" sId="1">
    <oc r="K85">
      <f>D85/C85*100</f>
    </oc>
    <nc r="K85"/>
  </rcc>
  <rcc rId="3085" sId="1">
    <oc r="L85">
      <f>H85/G85*100</f>
    </oc>
    <nc r="L85"/>
  </rcc>
  <rcc rId="3086" sId="1">
    <oc r="K86">
      <f>D86/C86*100</f>
    </oc>
    <nc r="K86"/>
  </rcc>
  <rcc rId="3087" sId="1">
    <oc r="L86">
      <f>H86/G86*100</f>
    </oc>
    <nc r="L86"/>
  </rcc>
  <rcc rId="3088" sId="1">
    <oc r="K87">
      <f>D87/C87*100</f>
    </oc>
    <nc r="K87"/>
  </rcc>
  <rcc rId="3089" sId="1">
    <oc r="L87">
      <f>H87/G87*100</f>
    </oc>
    <nc r="L87"/>
  </rcc>
  <rcc rId="3090" sId="1">
    <oc r="K89">
      <f>D89/C89*100</f>
    </oc>
    <nc r="K89"/>
  </rcc>
  <rcc rId="3091" sId="1">
    <oc r="L89">
      <f>H89/G89*100</f>
    </oc>
    <nc r="L89"/>
  </rcc>
  <rcc rId="3092" sId="1">
    <oc r="K90">
      <f>D90/C90*100</f>
    </oc>
    <nc r="K90"/>
  </rcc>
  <rcc rId="3093" sId="1">
    <oc r="L90">
      <f>H90/G90*100</f>
    </oc>
    <nc r="L90"/>
  </rcc>
  <rcc rId="3094" sId="1">
    <oc r="K91">
      <f>D91/C91*100</f>
    </oc>
    <nc r="K91"/>
  </rcc>
  <rcc rId="3095" sId="1">
    <oc r="L91">
      <f>H91/G91*100</f>
    </oc>
    <nc r="L91"/>
  </rcc>
  <rcc rId="3096" sId="1">
    <oc r="K92">
      <f>D92/C92*100</f>
    </oc>
    <nc r="K92"/>
  </rcc>
  <rcc rId="3097" sId="1">
    <oc r="L92">
      <f>H92/G92*100</f>
    </oc>
    <nc r="L92"/>
  </rcc>
  <rcc rId="3098" sId="1">
    <oc r="K93">
      <f>D93/C93*100</f>
    </oc>
    <nc r="K93"/>
  </rcc>
  <rcc rId="3099" sId="1">
    <oc r="L93">
      <f>H93/G93*100</f>
    </oc>
    <nc r="L93"/>
  </rcc>
  <rcc rId="3100" sId="1">
    <oc r="K94">
      <f>D94/C94*100</f>
    </oc>
    <nc r="K94"/>
  </rcc>
  <rcc rId="3101" sId="1">
    <oc r="L94">
      <f>H94/G94*100</f>
    </oc>
    <nc r="L94"/>
  </rcc>
  <rcc rId="3102" sId="1">
    <oc r="K95">
      <f>D95/C95*100</f>
    </oc>
    <nc r="K95"/>
  </rcc>
  <rcc rId="3103" sId="1">
    <oc r="L95">
      <f>H95/G95*100</f>
    </oc>
    <nc r="L95"/>
  </rcc>
  <rcc rId="3104" sId="1">
    <oc r="K96">
      <f>D96/C96*100</f>
    </oc>
    <nc r="K96"/>
  </rcc>
  <rcc rId="3105" sId="1">
    <oc r="L96">
      <f>H96/G96*100</f>
    </oc>
    <nc r="L96"/>
  </rcc>
  <rcc rId="3106" sId="1">
    <oc r="K97">
      <f>D97/C97*100</f>
    </oc>
    <nc r="K97"/>
  </rcc>
  <rcc rId="3107" sId="1">
    <oc r="L97">
      <f>H97/G97*100</f>
    </oc>
    <nc r="L97"/>
  </rcc>
  <rcc rId="3108" sId="1">
    <oc r="K98">
      <f>D98/C98*100</f>
    </oc>
    <nc r="K98"/>
  </rcc>
  <rcc rId="3109" sId="1">
    <oc r="L98">
      <f>H98/G98*100</f>
    </oc>
    <nc r="L98"/>
  </rcc>
  <rcc rId="3110" sId="1">
    <oc r="K99">
      <f>D99/C99*100</f>
    </oc>
    <nc r="K99"/>
  </rcc>
  <rcc rId="3111" sId="1">
    <oc r="L99">
      <f>H99/G99*100</f>
    </oc>
    <nc r="L99"/>
  </rcc>
  <rcc rId="3112" sId="1">
    <oc r="K100">
      <f>D100/C100*100</f>
    </oc>
    <nc r="K100"/>
  </rcc>
  <rcc rId="3113" sId="1">
    <oc r="L100">
      <f>H100/G100*100</f>
    </oc>
    <nc r="L100"/>
  </rcc>
  <rcc rId="3114" sId="1">
    <oc r="K101">
      <f>D101/C101*100</f>
    </oc>
    <nc r="K101"/>
  </rcc>
  <rcc rId="3115" sId="1">
    <oc r="L101">
      <f>H101/G101*100</f>
    </oc>
    <nc r="L101"/>
  </rcc>
  <rcc rId="3116" sId="1">
    <oc r="K102">
      <f>D102/C102*100</f>
    </oc>
    <nc r="K102"/>
  </rcc>
  <rcc rId="3117" sId="1">
    <oc r="L102">
      <f>H102/G102*100</f>
    </oc>
    <nc r="L102"/>
  </rcc>
  <rcc rId="3118" sId="1">
    <oc r="K103">
      <f>D103/C103*100</f>
    </oc>
    <nc r="K103"/>
  </rcc>
  <rcc rId="3119" sId="1">
    <oc r="L103">
      <f>H103/G103*100</f>
    </oc>
    <nc r="L103"/>
  </rcc>
  <rcc rId="3120" sId="1">
    <oc r="K104">
      <f>D104/C104*100</f>
    </oc>
    <nc r="K104"/>
  </rcc>
  <rcc rId="3121" sId="1">
    <oc r="L104">
      <f>H104/G104*100</f>
    </oc>
    <nc r="L104"/>
  </rcc>
  <rcc rId="3122" sId="1">
    <oc r="K106">
      <f>D106/C106*100</f>
    </oc>
    <nc r="K106"/>
  </rcc>
  <rcc rId="3123" sId="1">
    <oc r="L106">
      <f>H106/G106*100</f>
    </oc>
    <nc r="L106"/>
  </rcc>
  <rcc rId="3124" sId="1">
    <oc r="K107">
      <f>D107/C107*100</f>
    </oc>
    <nc r="K107"/>
  </rcc>
  <rcc rId="3125" sId="1">
    <oc r="L107">
      <f>H107/G107*100</f>
    </oc>
    <nc r="L107"/>
  </rcc>
  <rcc rId="3126" sId="1">
    <oc r="K108">
      <f>D108/C108*100</f>
    </oc>
    <nc r="K108"/>
  </rcc>
  <rcc rId="3127" sId="1">
    <oc r="L108">
      <f>H108/G108*100</f>
    </oc>
    <nc r="L108"/>
  </rcc>
  <rcc rId="3128" sId="1">
    <oc r="K109">
      <f>D109/C109*100</f>
    </oc>
    <nc r="K109"/>
  </rcc>
  <rcc rId="3129" sId="1">
    <oc r="L109">
      <f>H109/G109*100</f>
    </oc>
    <nc r="L109"/>
  </rcc>
  <rcc rId="3130" sId="1">
    <oc r="K110">
      <f>D110/C110*100</f>
    </oc>
    <nc r="K110"/>
  </rcc>
  <rcc rId="3131" sId="1">
    <oc r="L110">
      <f>H110/G110*100</f>
    </oc>
    <nc r="L110"/>
  </rcc>
  <rcc rId="3132" sId="1">
    <oc r="K111">
      <f>D111/C111*100</f>
    </oc>
    <nc r="K111"/>
  </rcc>
  <rcc rId="3133" sId="1">
    <oc r="L111">
      <f>H111/G111*100</f>
    </oc>
    <nc r="L111"/>
  </rcc>
  <rcc rId="3134" sId="1">
    <oc r="K112">
      <f>D112/C112*100</f>
    </oc>
    <nc r="K112"/>
  </rcc>
  <rcc rId="3135" sId="1">
    <oc r="L112">
      <f>H112/G112*100</f>
    </oc>
    <nc r="L112"/>
  </rcc>
  <rcc rId="3136" sId="1">
    <oc r="K113">
      <f>D113/C113*100</f>
    </oc>
    <nc r="K113"/>
  </rcc>
  <rcc rId="3137" sId="1">
    <oc r="L113">
      <f>H113/G113*100</f>
    </oc>
    <nc r="L113"/>
  </rcc>
  <rcc rId="3138" sId="1">
    <oc r="K114">
      <f>D114/C114*100</f>
    </oc>
    <nc r="K114"/>
  </rcc>
  <rcc rId="3139" sId="1">
    <oc r="L114">
      <f>H114/G114*100</f>
    </oc>
    <nc r="L114"/>
  </rcc>
  <rcc rId="3140" sId="1">
    <oc r="K115">
      <f>D115/C115*100</f>
    </oc>
    <nc r="K115"/>
  </rcc>
  <rcc rId="3141" sId="1">
    <oc r="L115">
      <f>H115/G115*100</f>
    </oc>
    <nc r="L115"/>
  </rcc>
  <rcc rId="3142" sId="1">
    <oc r="K116">
      <f>D116/C116*100</f>
    </oc>
    <nc r="K116"/>
  </rcc>
  <rcc rId="3143" sId="1">
    <oc r="L116">
      <f>H116/G116*100</f>
    </oc>
    <nc r="L116"/>
  </rcc>
  <rcc rId="3144" sId="1">
    <oc r="K117">
      <f>D117/C117*100</f>
    </oc>
    <nc r="K117"/>
  </rcc>
  <rcc rId="3145" sId="1">
    <oc r="L117">
      <f>H117/G117*100</f>
    </oc>
    <nc r="L117"/>
  </rcc>
  <rcc rId="3146" sId="1">
    <oc r="K118">
      <f>D118/C118*100</f>
    </oc>
    <nc r="K118"/>
  </rcc>
  <rcc rId="3147" sId="1">
    <oc r="L118">
      <f>H118/G118*100</f>
    </oc>
    <nc r="L118"/>
  </rcc>
  <rcc rId="3148" sId="1">
    <oc r="K119">
      <f>D119/C119*100</f>
    </oc>
    <nc r="K119"/>
  </rcc>
  <rcc rId="3149" sId="1">
    <oc r="L119">
      <f>H119/G119*100</f>
    </oc>
    <nc r="L119"/>
  </rcc>
  <rcc rId="3150" sId="1">
    <oc r="K131">
      <f>D131/C131*100</f>
    </oc>
    <nc r="K131"/>
  </rcc>
  <rcc rId="3151" sId="1">
    <oc r="L131">
      <f>H131/G131*100</f>
    </oc>
    <nc r="L131"/>
  </rcc>
  <rcc rId="3152" sId="1">
    <oc r="K132">
      <f>D132/C132*100</f>
    </oc>
    <nc r="K132"/>
  </rcc>
  <rcc rId="3153" sId="1">
    <oc r="L132">
      <f>H132/G132*100</f>
    </oc>
    <nc r="L132"/>
  </rcc>
  <rcc rId="3154" sId="1">
    <oc r="K133">
      <f>D133/C133*100</f>
    </oc>
    <nc r="K133"/>
  </rcc>
  <rcc rId="3155" sId="1">
    <oc r="L133">
      <f>H133/G133*100</f>
    </oc>
    <nc r="L133"/>
  </rcc>
  <rcc rId="3156" sId="1">
    <oc r="K134">
      <f>D134/C134*100</f>
    </oc>
    <nc r="K134"/>
  </rcc>
  <rcc rId="3157" sId="1">
    <oc r="L134">
      <f>H134/G134*100</f>
    </oc>
    <nc r="L134"/>
  </rcc>
  <rcc rId="3158" sId="1">
    <oc r="K135">
      <f>D135/C135*100</f>
    </oc>
    <nc r="K135"/>
  </rcc>
  <rcc rId="3159" sId="1">
    <oc r="L135">
      <f>H135/G135*100</f>
    </oc>
    <nc r="L135"/>
  </rcc>
  <rcc rId="3160" sId="1">
    <oc r="K136">
      <f>D136/C136*100</f>
    </oc>
    <nc r="K136"/>
  </rcc>
  <rcc rId="3161" sId="1">
    <oc r="L136">
      <f>H136/G136*100</f>
    </oc>
    <nc r="L136"/>
  </rcc>
  <rcc rId="3162" sId="1">
    <oc r="K137">
      <f>D137/C137*100</f>
    </oc>
    <nc r="K137"/>
  </rcc>
  <rcc rId="3163" sId="1">
    <oc r="L137">
      <f>H137/G137*100</f>
    </oc>
    <nc r="L137"/>
  </rcc>
  <rcc rId="3164" sId="1">
    <oc r="K138">
      <f>D138/C138*100</f>
    </oc>
    <nc r="K138"/>
  </rcc>
  <rcc rId="3165" sId="1">
    <oc r="L138">
      <f>H138/G138*100</f>
    </oc>
    <nc r="L138"/>
  </rcc>
  <rcc rId="3166" sId="1">
    <oc r="K139">
      <f>D139/C139*100</f>
    </oc>
    <nc r="K139"/>
  </rcc>
  <rcc rId="3167" sId="1">
    <oc r="L139">
      <f>H139/G139*100</f>
    </oc>
    <nc r="L139"/>
  </rcc>
  <rcc rId="3168" sId="1">
    <oc r="K140">
      <f>D140/C140*100</f>
    </oc>
    <nc r="K140"/>
  </rcc>
  <rcc rId="3169" sId="1">
    <oc r="L140">
      <f>H140/G140*100</f>
    </oc>
    <nc r="L140"/>
  </rcc>
  <rcc rId="3170" sId="1">
    <oc r="K141">
      <f>D141/C141*100</f>
    </oc>
    <nc r="K141"/>
  </rcc>
  <rcc rId="3171" sId="1">
    <oc r="L141">
      <f>H141/G141*100</f>
    </oc>
    <nc r="L141"/>
  </rcc>
  <rcc rId="3172" sId="1">
    <oc r="K142">
      <f>D142/C142*100</f>
    </oc>
    <nc r="K142"/>
  </rcc>
  <rcc rId="3173" sId="1">
    <oc r="L142">
      <f>H142/G142*100</f>
    </oc>
    <nc r="L142"/>
  </rcc>
  <rcc rId="3174" sId="1">
    <oc r="K143">
      <f>D143/C143*100</f>
    </oc>
    <nc r="K143"/>
  </rcc>
  <rcc rId="3175" sId="1">
    <oc r="L143">
      <f>H143/G143*100</f>
    </oc>
    <nc r="L143"/>
  </rcc>
  <rcc rId="3176" sId="1">
    <oc r="K144">
      <f>D144/C144*100</f>
    </oc>
    <nc r="K144"/>
  </rcc>
  <rcc rId="3177" sId="1">
    <oc r="L144">
      <f>H144/G144*100</f>
    </oc>
    <nc r="L144"/>
  </rcc>
  <rcc rId="3178" sId="1">
    <oc r="K145">
      <f>D145/C145*100</f>
    </oc>
    <nc r="K145"/>
  </rcc>
  <rcc rId="3179" sId="1">
    <oc r="L145">
      <f>H145/G145*100</f>
    </oc>
    <nc r="L145"/>
  </rcc>
  <rcc rId="3180" sId="1">
    <oc r="K146">
      <f>D146/C146*100</f>
    </oc>
    <nc r="K146"/>
  </rcc>
  <rcc rId="3181" sId="1">
    <oc r="L146">
      <f>H146/G146*100</f>
    </oc>
    <nc r="L146"/>
  </rcc>
  <rcc rId="3182" sId="1">
    <oc r="K147">
      <f>D147/C147*100</f>
    </oc>
    <nc r="K147"/>
  </rcc>
  <rcc rId="3183" sId="1">
    <oc r="L147">
      <f>H147/G147*100</f>
    </oc>
    <nc r="L147"/>
  </rcc>
  <rcc rId="3184" sId="1">
    <oc r="K148">
      <f>D148/C148*100</f>
    </oc>
    <nc r="K148"/>
  </rcc>
  <rcc rId="3185" sId="1">
    <oc r="L148">
      <f>H148/G148*100</f>
    </oc>
    <nc r="L148"/>
  </rcc>
  <rcc rId="3186" sId="1">
    <oc r="K149">
      <f>D149/C149*100</f>
    </oc>
    <nc r="K149"/>
  </rcc>
  <rcc rId="3187" sId="1">
    <oc r="L149">
      <f>H149/G149*100</f>
    </oc>
    <nc r="L149"/>
  </rcc>
  <rcc rId="3188" sId="1">
    <oc r="K150">
      <f>D150/C150*100</f>
    </oc>
    <nc r="K150"/>
  </rcc>
  <rcc rId="3189" sId="1">
    <oc r="L150">
      <f>H150/G150*100</f>
    </oc>
    <nc r="L150"/>
  </rcc>
  <rcc rId="3190" sId="1">
    <oc r="K151">
      <f>D151/C151*100</f>
    </oc>
    <nc r="K151"/>
  </rcc>
  <rcc rId="3191" sId="1">
    <oc r="L151">
      <f>H151/G151*100</f>
    </oc>
    <nc r="L151"/>
  </rcc>
  <rcc rId="3192" sId="1">
    <oc r="K152">
      <f>D152/C152*100</f>
    </oc>
    <nc r="K152"/>
  </rcc>
  <rcc rId="3193" sId="1">
    <oc r="L152">
      <f>H152/G152*100</f>
    </oc>
    <nc r="L152"/>
  </rcc>
  <rcc rId="3194" sId="1">
    <oc r="K153">
      <f>D153/C153*100</f>
    </oc>
    <nc r="K153"/>
  </rcc>
  <rcc rId="3195" sId="1">
    <oc r="L153">
      <f>H153/G153*100</f>
    </oc>
    <nc r="L153"/>
  </rcc>
  <rcc rId="3196" sId="1">
    <oc r="K154">
      <f>D154/C154*100</f>
    </oc>
    <nc r="K154"/>
  </rcc>
  <rcc rId="3197" sId="1">
    <oc r="L154">
      <f>H154/G154*100</f>
    </oc>
    <nc r="L154"/>
  </rcc>
  <rcc rId="3198" sId="1">
    <oc r="K155">
      <f>D155/C155*100</f>
    </oc>
    <nc r="K155"/>
  </rcc>
  <rcc rId="3199" sId="1">
    <oc r="L155">
      <f>H155/G155*100</f>
    </oc>
    <nc r="L155"/>
  </rcc>
  <rcc rId="3200" sId="1">
    <oc r="K156">
      <f>D156/C156*100</f>
    </oc>
    <nc r="K156"/>
  </rcc>
  <rcc rId="3201" sId="1">
    <oc r="L156">
      <f>H156/G156*100</f>
    </oc>
    <nc r="L156"/>
  </rcc>
  <rcc rId="3202" sId="1">
    <oc r="K159">
      <f>D159/C159*100</f>
    </oc>
    <nc r="K159"/>
  </rcc>
  <rcc rId="3203" sId="1">
    <oc r="L159">
      <f>H159/G159*100</f>
    </oc>
    <nc r="L159"/>
  </rcc>
  <rcc rId="3204" sId="1">
    <oc r="K160">
      <f>D160/C160*100</f>
    </oc>
    <nc r="K160"/>
  </rcc>
  <rcc rId="3205" sId="1">
    <oc r="L160">
      <f>H160/G160*100</f>
    </oc>
    <nc r="L160"/>
  </rcc>
  <rcc rId="3206" sId="1">
    <oc r="K161">
      <f>D161/C161*100</f>
    </oc>
    <nc r="K161"/>
  </rcc>
  <rcc rId="3207" sId="1">
    <oc r="L161">
      <f>H161/G161*100</f>
    </oc>
    <nc r="L161"/>
  </rcc>
  <rcc rId="3208" sId="1">
    <oc r="K162">
      <f>D162/C162*100</f>
    </oc>
    <nc r="K162"/>
  </rcc>
  <rcc rId="3209" sId="1">
    <oc r="L162">
      <f>H162/G162*100</f>
    </oc>
    <nc r="L162"/>
  </rcc>
  <rcc rId="3210" sId="1">
    <oc r="K163">
      <f>D163/C163*100</f>
    </oc>
    <nc r="K163"/>
  </rcc>
  <rcc rId="3211" sId="1">
    <oc r="L163">
      <f>H163/G163*100</f>
    </oc>
    <nc r="L163"/>
  </rcc>
  <rcc rId="3212" sId="1">
    <oc r="K164">
      <f>D164/C164*100</f>
    </oc>
    <nc r="K164"/>
  </rcc>
  <rcc rId="3213" sId="1">
    <oc r="L164">
      <f>H164/G164*100</f>
    </oc>
    <nc r="L164"/>
  </rcc>
  <rcc rId="3214" sId="1">
    <oc r="K166">
      <f>D166/C166*100</f>
    </oc>
    <nc r="K166"/>
  </rcc>
  <rcc rId="3215" sId="1">
    <oc r="L166">
      <f>H166/G166*100</f>
    </oc>
    <nc r="L166"/>
  </rcc>
  <rcc rId="3216" sId="1">
    <oc r="K167">
      <f>D167/C167*100</f>
    </oc>
    <nc r="K167"/>
  </rcc>
  <rcc rId="3217" sId="1">
    <oc r="L167">
      <f>H167/G167*100</f>
    </oc>
    <nc r="L167"/>
  </rcc>
  <rcc rId="3218" sId="1">
    <oc r="K168">
      <f>D168/C168*100</f>
    </oc>
    <nc r="K168"/>
  </rcc>
  <rcc rId="3219" sId="1">
    <oc r="L168">
      <f>H168/G168*100</f>
    </oc>
    <nc r="L168"/>
  </rcc>
  <rcc rId="3220" sId="1">
    <oc r="K169">
      <f>D169/C169*100</f>
    </oc>
    <nc r="K169"/>
  </rcc>
  <rcc rId="3221" sId="1">
    <oc r="L169">
      <f>H169/G169*100</f>
    </oc>
    <nc r="L169"/>
  </rcc>
  <rcc rId="3222" sId="1">
    <oc r="K170">
      <f>D170/C170*100</f>
    </oc>
    <nc r="K170"/>
  </rcc>
  <rcc rId="3223" sId="1">
    <oc r="L170">
      <f>H170/G170*100</f>
    </oc>
    <nc r="L170"/>
  </rcc>
  <rcc rId="3224" sId="1">
    <oc r="K171">
      <f>D171/C171*100</f>
    </oc>
    <nc r="K171"/>
  </rcc>
  <rcc rId="3225" sId="1">
    <oc r="L171">
      <f>H171/G171*100</f>
    </oc>
    <nc r="L171"/>
  </rcc>
  <rcc rId="3226" sId="1">
    <oc r="K172">
      <f>D172/C172*100</f>
    </oc>
    <nc r="K172"/>
  </rcc>
  <rcc rId="3227" sId="1">
    <oc r="L172">
      <f>H172/G172*100</f>
    </oc>
    <nc r="L172"/>
  </rcc>
  <rcc rId="3228" sId="1">
    <oc r="K173">
      <f>D173/C173*100</f>
    </oc>
    <nc r="K173"/>
  </rcc>
  <rcc rId="3229" sId="1">
    <oc r="L173">
      <f>H173/G173*100</f>
    </oc>
    <nc r="L173"/>
  </rcc>
  <rcc rId="3230" sId="1">
    <oc r="K174">
      <f>D174/C174*100</f>
    </oc>
    <nc r="K174"/>
  </rcc>
  <rcc rId="3231" sId="1">
    <oc r="L174">
      <f>H174/G174*100</f>
    </oc>
    <nc r="L174"/>
  </rcc>
  <rcc rId="3232" sId="1">
    <oc r="K175">
      <f>D175/C175*100</f>
    </oc>
    <nc r="K175"/>
  </rcc>
  <rcc rId="3233" sId="1">
    <oc r="L175">
      <f>H175/G175*100</f>
    </oc>
    <nc r="L175"/>
  </rcc>
  <rcc rId="3234" sId="1">
    <oc r="K176">
      <f>D176/C176*100</f>
    </oc>
    <nc r="K176"/>
  </rcc>
  <rcc rId="3235" sId="1">
    <oc r="L176">
      <f>H176/G176*100</f>
    </oc>
    <nc r="L176"/>
  </rcc>
  <rcc rId="3236" sId="1">
    <oc r="K177">
      <f>D177/C177*100</f>
    </oc>
    <nc r="K177"/>
  </rcc>
  <rcc rId="3237" sId="1">
    <oc r="L177">
      <f>H177/G177*100</f>
    </oc>
    <nc r="L177"/>
  </rcc>
  <rcc rId="3238" sId="1">
    <oc r="K178">
      <f>D178/C178*100</f>
    </oc>
    <nc r="K178"/>
  </rcc>
  <rcc rId="3239" sId="1">
    <oc r="L178">
      <f>H178/G178*100</f>
    </oc>
    <nc r="L178"/>
  </rcc>
  <rcc rId="3240" sId="1">
    <oc r="K179">
      <f>D179/C179*100</f>
    </oc>
    <nc r="K179"/>
  </rcc>
  <rcc rId="3241" sId="1">
    <oc r="L179">
      <f>H179/G179*100</f>
    </oc>
    <nc r="L179"/>
  </rcc>
  <rcc rId="3242" sId="1">
    <oc r="K180">
      <f>D180/C180*100</f>
    </oc>
    <nc r="K180"/>
  </rcc>
  <rcc rId="3243" sId="1">
    <oc r="L180">
      <f>H180/G180*100</f>
    </oc>
    <nc r="L180"/>
  </rcc>
  <rcc rId="3244" sId="1">
    <oc r="K181">
      <f>D181/C181*100</f>
    </oc>
    <nc r="K181"/>
  </rcc>
  <rcc rId="3245" sId="1">
    <oc r="L181">
      <f>H181/G181*100</f>
    </oc>
    <nc r="L181"/>
  </rcc>
  <rcc rId="3246" sId="1">
    <oc r="K182">
      <f>D182/C182*100</f>
    </oc>
    <nc r="K182"/>
  </rcc>
  <rcc rId="3247" sId="1">
    <oc r="L182">
      <f>H182/G182*100</f>
    </oc>
    <nc r="L182"/>
  </rcc>
  <rcc rId="3248" sId="1">
    <oc r="K183">
      <f>D183/C183*100</f>
    </oc>
    <nc r="K183"/>
  </rcc>
  <rcc rId="3249" sId="1">
    <oc r="L183">
      <f>H183/G183*100</f>
    </oc>
    <nc r="L183"/>
  </rcc>
  <rcc rId="3250" sId="1">
    <oc r="K184">
      <f>D184/C184*100</f>
    </oc>
    <nc r="K184"/>
  </rcc>
  <rcc rId="3251" sId="1">
    <oc r="L184">
      <f>H184/G184*100</f>
    </oc>
    <nc r="L184"/>
  </rcc>
  <rcc rId="3252" sId="1">
    <oc r="K185">
      <f>D185/C185*100</f>
    </oc>
    <nc r="K185"/>
  </rcc>
  <rcc rId="3253" sId="1">
    <oc r="L185">
      <f>H185/G185*100</f>
    </oc>
    <nc r="L185"/>
  </rcc>
  <rcc rId="3254" sId="1">
    <oc r="K186">
      <f>D186/C186*100</f>
    </oc>
    <nc r="K186"/>
  </rcc>
  <rcc rId="3255" sId="1">
    <oc r="L186">
      <f>H186/G186*100</f>
    </oc>
    <nc r="L186"/>
  </rcc>
  <rcc rId="3256" sId="1">
    <oc r="K187">
      <f>D187/C187*100</f>
    </oc>
    <nc r="K187"/>
  </rcc>
  <rcc rId="3257" sId="1">
    <oc r="L187">
      <f>H187/G187*100</f>
    </oc>
    <nc r="L187"/>
  </rcc>
  <rcc rId="3258" sId="1">
    <oc r="K188">
      <f>D188/C188*100</f>
    </oc>
    <nc r="K188"/>
  </rcc>
  <rcc rId="3259" sId="1">
    <oc r="L188">
      <f>H188/G188*100</f>
    </oc>
    <nc r="L188"/>
  </rcc>
  <rcc rId="3260" sId="1">
    <oc r="K189">
      <f>D189/C189*100</f>
    </oc>
    <nc r="K189"/>
  </rcc>
  <rcc rId="3261" sId="1">
    <oc r="L189">
      <f>H189/G189*100</f>
    </oc>
    <nc r="L189"/>
  </rcc>
  <rcc rId="3262" sId="1">
    <oc r="M189" t="inlineStr">
      <is>
        <t/>
      </is>
    </oc>
    <nc r="M189"/>
  </rcc>
  <rcc rId="3263" sId="1">
    <oc r="K190">
      <f>D190/C190*100</f>
    </oc>
    <nc r="K190"/>
  </rcc>
  <rcc rId="3264" sId="1">
    <oc r="L190">
      <f>H190/G190*100</f>
    </oc>
    <nc r="L190"/>
  </rcc>
  <rcc rId="3265" sId="1">
    <oc r="M190" t="inlineStr">
      <is>
        <t/>
      </is>
    </oc>
    <nc r="M190"/>
  </rcc>
  <rcc rId="3266" sId="1">
    <oc r="K191">
      <f>D191/C191*100</f>
    </oc>
    <nc r="K191"/>
  </rcc>
  <rcc rId="3267" sId="1">
    <oc r="L191">
      <f>H191/G191*100</f>
    </oc>
    <nc r="L191"/>
  </rcc>
  <rcc rId="3268" sId="1">
    <oc r="M191" t="inlineStr">
      <is>
        <t/>
      </is>
    </oc>
    <nc r="M191"/>
  </rcc>
  <rcc rId="3269" sId="1">
    <oc r="K192">
      <f>D192/C192*100</f>
    </oc>
    <nc r="K192"/>
  </rcc>
  <rcc rId="3270" sId="1">
    <oc r="L192">
      <f>H192/G192*100</f>
    </oc>
    <nc r="L192"/>
  </rcc>
  <rcc rId="3271" sId="1">
    <oc r="M192" t="inlineStr">
      <is>
        <t/>
      </is>
    </oc>
    <nc r="M192"/>
  </rcc>
  <rcc rId="3272" sId="1">
    <oc r="K193">
      <f>D193/C193*100</f>
    </oc>
    <nc r="K193"/>
  </rcc>
  <rcc rId="3273" sId="1">
    <oc r="L193">
      <f>H193/G193*100</f>
    </oc>
    <nc r="L193"/>
  </rcc>
  <rcc rId="3274" sId="1">
    <oc r="M193" t="inlineStr">
      <is>
        <t/>
      </is>
    </oc>
    <nc r="M193"/>
  </rcc>
  <rcc rId="3275" sId="1">
    <oc r="K194">
      <f>D194/C194*100</f>
    </oc>
    <nc r="K194"/>
  </rcc>
  <rcc rId="3276" sId="1">
    <oc r="L194">
      <f>H194/G194*100</f>
    </oc>
    <nc r="L194"/>
  </rcc>
  <rcc rId="3277" sId="1">
    <oc r="M194" t="inlineStr">
      <is>
        <t/>
      </is>
    </oc>
    <nc r="M194"/>
  </rcc>
  <rcc rId="3278" sId="1">
    <oc r="K195">
      <f>D195/C195*100</f>
    </oc>
    <nc r="K195"/>
  </rcc>
  <rcc rId="3279" sId="1">
    <oc r="L195">
      <f>H195/G195*100</f>
    </oc>
    <nc r="L195"/>
  </rcc>
  <rcc rId="3280" sId="1">
    <oc r="M195" t="inlineStr">
      <is>
        <t/>
      </is>
    </oc>
    <nc r="M195"/>
  </rcc>
  <rcc rId="3281" sId="1">
    <oc r="K196">
      <f>D196/C196*100</f>
    </oc>
    <nc r="K196"/>
  </rcc>
  <rcc rId="3282" sId="1">
    <oc r="L196">
      <f>H196/G196*100</f>
    </oc>
    <nc r="L196"/>
  </rcc>
  <rcc rId="3283" sId="1">
    <oc r="M196" t="inlineStr">
      <is>
        <t/>
      </is>
    </oc>
    <nc r="M196"/>
  </rcc>
  <rcc rId="3284" sId="1">
    <oc r="K197">
      <f>D197/C197*100</f>
    </oc>
    <nc r="K197"/>
  </rcc>
  <rcc rId="3285" sId="1">
    <oc r="L197">
      <f>H197/G197*100</f>
    </oc>
    <nc r="L197"/>
  </rcc>
  <rcc rId="3286" sId="1">
    <oc r="M197" t="inlineStr">
      <is>
        <t/>
      </is>
    </oc>
    <nc r="M197"/>
  </rcc>
  <rcc rId="3287" sId="1">
    <oc r="K198">
      <f>D198/C198*100</f>
    </oc>
    <nc r="K198"/>
  </rcc>
  <rcc rId="3288" sId="1">
    <oc r="L198">
      <f>H198/G198*100</f>
    </oc>
    <nc r="L198"/>
  </rcc>
  <rcc rId="3289" sId="1">
    <oc r="M198" t="inlineStr">
      <is>
        <t/>
      </is>
    </oc>
    <nc r="M198"/>
  </rcc>
  <rcc rId="3290" sId="1">
    <oc r="K199">
      <f>D199/C199*100</f>
    </oc>
    <nc r="K199"/>
  </rcc>
  <rcc rId="3291" sId="1">
    <oc r="L199">
      <f>H199/G199*100</f>
    </oc>
    <nc r="L199"/>
  </rcc>
  <rcc rId="3292" sId="1">
    <oc r="M199">
      <v>834672.2</v>
    </oc>
    <nc r="M199"/>
  </rcc>
  <rcc rId="3293" sId="1">
    <oc r="K200">
      <f>D200/C200*100</f>
    </oc>
    <nc r="K200"/>
  </rcc>
  <rcc rId="3294" sId="1">
    <oc r="L200">
      <f>H200/G200*100</f>
    </oc>
    <nc r="L200"/>
  </rcc>
  <rcc rId="3295" sId="1">
    <oc r="M200" t="inlineStr">
      <is>
        <t/>
      </is>
    </oc>
    <nc r="M200"/>
  </rcc>
  <rcc rId="3296" sId="1">
    <oc r="K201">
      <f>D201/C201*100</f>
    </oc>
    <nc r="K201"/>
  </rcc>
  <rcc rId="3297" sId="1">
    <oc r="L201">
      <f>H201/G201*100</f>
    </oc>
    <nc r="L201"/>
  </rcc>
  <rcc rId="3298" sId="1">
    <oc r="M201" t="inlineStr">
      <is>
        <t/>
      </is>
    </oc>
    <nc r="M201"/>
  </rcc>
  <rcc rId="3299" sId="1">
    <oc r="K202">
      <f>D202/C202*100</f>
    </oc>
    <nc r="K202"/>
  </rcc>
  <rcc rId="3300" sId="1">
    <oc r="L202">
      <f>H202/G202*100</f>
    </oc>
    <nc r="L202"/>
  </rcc>
  <rcc rId="3301" sId="1">
    <oc r="M202" t="inlineStr">
      <is>
        <t/>
      </is>
    </oc>
    <nc r="M202"/>
  </rcc>
  <rcc rId="3302" sId="1">
    <oc r="M203" t="inlineStr">
      <is>
        <t/>
      </is>
    </oc>
    <nc r="M203"/>
  </rcc>
  <rcc rId="3303" sId="1">
    <oc r="K204">
      <f>D204/C204*100</f>
    </oc>
    <nc r="K204"/>
  </rcc>
  <rcc rId="3304" sId="1">
    <oc r="L204">
      <f>H204/G204*100</f>
    </oc>
    <nc r="L204"/>
  </rcc>
  <rcc rId="3305" sId="1">
    <oc r="M204" t="inlineStr">
      <is>
        <t/>
      </is>
    </oc>
    <nc r="M204"/>
  </rcc>
  <rcc rId="3306" sId="1">
    <oc r="K205">
      <f>D205/C205*100</f>
    </oc>
    <nc r="K205"/>
  </rcc>
  <rcc rId="3307" sId="1">
    <oc r="L205">
      <f>H205/G205*100</f>
    </oc>
    <nc r="L205"/>
  </rcc>
  <rcc rId="3308" sId="1">
    <oc r="M205" t="inlineStr">
      <is>
        <t/>
      </is>
    </oc>
    <nc r="M205"/>
  </rcc>
  <rcc rId="3309" sId="1">
    <oc r="K206">
      <f>D206/C206*100</f>
    </oc>
    <nc r="K206"/>
  </rcc>
  <rcc rId="3310" sId="1">
    <oc r="L206">
      <f>H206/G206*100</f>
    </oc>
    <nc r="L206"/>
  </rcc>
  <rcc rId="3311" sId="1">
    <oc r="M206" t="inlineStr">
      <is>
        <t/>
      </is>
    </oc>
    <nc r="M206"/>
  </rcc>
  <rcc rId="3312" sId="1">
    <oc r="K207">
      <f>D207/C207*100</f>
    </oc>
    <nc r="K207"/>
  </rcc>
  <rcc rId="3313" sId="1">
    <oc r="L207">
      <f>H207/G207*100</f>
    </oc>
    <nc r="L207"/>
  </rcc>
  <rcc rId="3314" sId="1">
    <oc r="M207" t="inlineStr">
      <is>
        <t/>
      </is>
    </oc>
    <nc r="M207"/>
  </rcc>
  <rcc rId="3315" sId="1">
    <oc r="K208">
      <f>D208/C208*100</f>
    </oc>
    <nc r="K208"/>
  </rcc>
  <rcc rId="3316" sId="1">
    <oc r="L208">
      <f>H208/G208*100</f>
    </oc>
    <nc r="L208"/>
  </rcc>
  <rcc rId="3317" sId="1">
    <oc r="M208" t="inlineStr">
      <is>
        <t/>
      </is>
    </oc>
    <nc r="M208"/>
  </rcc>
  <rcc rId="3318" sId="1">
    <oc r="K209">
      <f>D209/C209*100</f>
    </oc>
    <nc r="K209"/>
  </rcc>
  <rcc rId="3319" sId="1">
    <oc r="L209">
      <f>H209/G209*100</f>
    </oc>
    <nc r="L209"/>
  </rcc>
  <rcc rId="3320" sId="1">
    <oc r="M209">
      <v>263823.78000000003</v>
    </oc>
    <nc r="M209"/>
  </rcc>
  <rcc rId="3321" sId="1">
    <oc r="K210">
      <f>D210/C210*100</f>
    </oc>
    <nc r="K210"/>
  </rcc>
  <rcc rId="3322" sId="1">
    <oc r="L210">
      <f>H210/G210*100</f>
    </oc>
    <nc r="L210"/>
  </rcc>
  <rcc rId="3323" sId="1">
    <oc r="M210">
      <v>227862.33</v>
    </oc>
    <nc r="M210"/>
  </rcc>
  <rcc rId="3324" sId="1">
    <oc r="K211">
      <f>D211/C211*100</f>
    </oc>
    <nc r="K211"/>
  </rcc>
  <rcc rId="3325" sId="1">
    <oc r="L211">
      <f>H211/G211*100</f>
    </oc>
    <nc r="L211"/>
  </rcc>
  <rcc rId="3326" sId="1">
    <oc r="M211">
      <v>35961.449999999997</v>
    </oc>
    <nc r="M211"/>
  </rcc>
  <rcc rId="3327" sId="1">
    <oc r="K212">
      <f>D212/C212*100</f>
    </oc>
    <nc r="K212"/>
  </rcc>
  <rcc rId="3328" sId="1">
    <oc r="L212">
      <f>H212/G212*100</f>
    </oc>
    <nc r="L212"/>
  </rcc>
  <rcc rId="3329" sId="1">
    <oc r="M212" t="inlineStr">
      <is>
        <t/>
      </is>
    </oc>
    <nc r="M212"/>
  </rcc>
  <rcc rId="3330" sId="1">
    <oc r="K213">
      <f>D213/C213*100</f>
    </oc>
    <nc r="K213"/>
  </rcc>
  <rcc rId="3331" sId="1">
    <oc r="L213">
      <f>H213/G213*100</f>
    </oc>
    <nc r="L213"/>
  </rcc>
  <rcc rId="3332" sId="1">
    <oc r="M213" t="inlineStr">
      <is>
        <t/>
      </is>
    </oc>
    <nc r="M213"/>
  </rcc>
  <rcc rId="3333" sId="1">
    <oc r="K214">
      <f>D214/C214*100</f>
    </oc>
    <nc r="K214"/>
  </rcc>
  <rcc rId="3334" sId="1">
    <oc r="L214">
      <f>H214/G214*100</f>
    </oc>
    <nc r="L214"/>
  </rcc>
  <rcc rId="3335" sId="1">
    <oc r="M214" t="inlineStr">
      <is>
        <t/>
      </is>
    </oc>
    <nc r="M214"/>
  </rcc>
  <rcc rId="3336" sId="1">
    <oc r="K215">
      <f>D215/C215*100</f>
    </oc>
    <nc r="K215"/>
  </rcc>
  <rcc rId="3337" sId="1">
    <oc r="L215">
      <f>H215/G215*100</f>
    </oc>
    <nc r="L215"/>
  </rcc>
  <rcc rId="3338" sId="1">
    <oc r="M215" t="inlineStr">
      <is>
        <t/>
      </is>
    </oc>
    <nc r="M215"/>
  </rcc>
  <rcc rId="3339" sId="1">
    <oc r="K216">
      <f>D216/C216*100</f>
    </oc>
    <nc r="K216"/>
  </rcc>
  <rcc rId="3340" sId="1">
    <oc r="L216">
      <f>H216/G216*100</f>
    </oc>
    <nc r="L216"/>
  </rcc>
  <rcc rId="3341" sId="1">
    <oc r="M216" t="inlineStr">
      <is>
        <t/>
      </is>
    </oc>
    <nc r="M216"/>
  </rcc>
  <rcc rId="3342" sId="1">
    <oc r="K217">
      <f>D217/C217*100</f>
    </oc>
    <nc r="K217"/>
  </rcc>
  <rcc rId="3343" sId="1">
    <oc r="L217">
      <f>H217/G217*100</f>
    </oc>
    <nc r="L217"/>
  </rcc>
  <rcc rId="3344" sId="1">
    <oc r="M217" t="inlineStr">
      <is>
        <t/>
      </is>
    </oc>
    <nc r="M217"/>
  </rcc>
  <rcc rId="3345" sId="1">
    <oc r="K218">
      <f>D218/C218*100</f>
    </oc>
    <nc r="K218"/>
  </rcc>
  <rcc rId="3346" sId="1">
    <oc r="L218">
      <f>H218/G218*100</f>
    </oc>
    <nc r="L218"/>
  </rcc>
  <rcc rId="3347" sId="1">
    <oc r="M218" t="inlineStr">
      <is>
        <t/>
      </is>
    </oc>
    <nc r="M218"/>
  </rcc>
  <rcc rId="3348" sId="1">
    <oc r="K219">
      <f>D219/C219*100</f>
    </oc>
    <nc r="K219"/>
  </rcc>
  <rcc rId="3349" sId="1">
    <oc r="L219">
      <f>H219/G219*100</f>
    </oc>
    <nc r="L219"/>
  </rcc>
  <rcc rId="3350" sId="1">
    <oc r="M219" t="inlineStr">
      <is>
        <t/>
      </is>
    </oc>
    <nc r="M219"/>
  </rcc>
  <rcc rId="3351" sId="1">
    <oc r="K220">
      <f>D220/C220*100</f>
    </oc>
    <nc r="K220"/>
  </rcc>
  <rcc rId="3352" sId="1">
    <oc r="L220">
      <f>H220/G220*100</f>
    </oc>
    <nc r="L220"/>
  </rcc>
  <rcc rId="3353" sId="1">
    <oc r="M220" t="inlineStr">
      <is>
        <t/>
      </is>
    </oc>
    <nc r="M220"/>
  </rcc>
  <rcc rId="3354" sId="1">
    <oc r="K221">
      <f>D221/C221*100</f>
    </oc>
    <nc r="K221"/>
  </rcc>
  <rcc rId="3355" sId="1">
    <oc r="L221">
      <f>H221/G221*100</f>
    </oc>
    <nc r="L221"/>
  </rcc>
  <rcc rId="3356" sId="1">
    <oc r="M221" t="inlineStr">
      <is>
        <t/>
      </is>
    </oc>
    <nc r="M221"/>
  </rcc>
  <rcc rId="3357" sId="1">
    <oc r="K222">
      <f>D222/C222*100</f>
    </oc>
    <nc r="K222"/>
  </rcc>
  <rcc rId="3358" sId="1">
    <oc r="L222">
      <f>H222/G222*100</f>
    </oc>
    <nc r="L222"/>
  </rcc>
  <rcc rId="3359" sId="1">
    <oc r="M222" t="inlineStr">
      <is>
        <t/>
      </is>
    </oc>
    <nc r="M222"/>
  </rcc>
  <rcc rId="3360" sId="1">
    <oc r="K223">
      <f>D223/C223*100</f>
    </oc>
    <nc r="K223"/>
  </rcc>
  <rcc rId="3361" sId="1">
    <oc r="L223">
      <f>H223/G223*100</f>
    </oc>
    <nc r="L223"/>
  </rcc>
  <rcc rId="3362" sId="1">
    <oc r="M223" t="inlineStr">
      <is>
        <t/>
      </is>
    </oc>
    <nc r="M223"/>
  </rcc>
  <rcc rId="3363" sId="1">
    <oc r="K224">
      <f>D224/C224*100</f>
    </oc>
    <nc r="K224"/>
  </rcc>
  <rcc rId="3364" sId="1">
    <oc r="L224">
      <f>H224/G224*100</f>
    </oc>
    <nc r="L224"/>
  </rcc>
  <rcc rId="3365" sId="1">
    <oc r="M224" t="inlineStr">
      <is>
        <t/>
      </is>
    </oc>
    <nc r="M224"/>
  </rcc>
  <rcc rId="3366" sId="1">
    <oc r="K225">
      <f>D225/C225*100</f>
    </oc>
    <nc r="K225"/>
  </rcc>
  <rcc rId="3367" sId="1">
    <oc r="L225">
      <f>H225/G225*100</f>
    </oc>
    <nc r="L225"/>
  </rcc>
  <rcc rId="3368" sId="1">
    <oc r="M225" t="inlineStr">
      <is>
        <t/>
      </is>
    </oc>
    <nc r="M225"/>
  </rcc>
  <rcc rId="3369" sId="1">
    <oc r="K226">
      <f>D226/C226*100</f>
    </oc>
    <nc r="K226"/>
  </rcc>
  <rcc rId="3370" sId="1">
    <oc r="L226">
      <f>H226/G226*100</f>
    </oc>
    <nc r="L226"/>
  </rcc>
  <rcc rId="3371" sId="1">
    <oc r="M226" t="inlineStr">
      <is>
        <t/>
      </is>
    </oc>
    <nc r="M226"/>
  </rcc>
  <rcc rId="3372" sId="1">
    <oc r="K227">
      <f>D227/C227*100</f>
    </oc>
    <nc r="K227"/>
  </rcc>
  <rcc rId="3373" sId="1">
    <oc r="L227">
      <f>H227/G227*100</f>
    </oc>
    <nc r="L227"/>
  </rcc>
  <rcc rId="3374" sId="1">
    <oc r="M227" t="inlineStr">
      <is>
        <t/>
      </is>
    </oc>
    <nc r="M227"/>
  </rcc>
  <rcc rId="3375" sId="1">
    <oc r="K228">
      <f>D228/C228*100</f>
    </oc>
    <nc r="K228"/>
  </rcc>
  <rcc rId="3376" sId="1">
    <oc r="L228">
      <f>H228/G228*100</f>
    </oc>
    <nc r="L228"/>
  </rcc>
  <rcc rId="3377" sId="1">
    <oc r="M228" t="inlineStr">
      <is>
        <t/>
      </is>
    </oc>
    <nc r="M228"/>
  </rcc>
  <rcc rId="3378" sId="1">
    <oc r="K229">
      <f>D229/C229*100</f>
    </oc>
    <nc r="K229"/>
  </rcc>
  <rcc rId="3379" sId="1">
    <oc r="L229">
      <f>H229/G229*100</f>
    </oc>
    <nc r="L229"/>
  </rcc>
  <rcc rId="3380" sId="1">
    <oc r="M229" t="inlineStr">
      <is>
        <t/>
      </is>
    </oc>
    <nc r="M229"/>
  </rcc>
  <rcc rId="3381" sId="1">
    <oc r="K230">
      <f>D230/C230*100</f>
    </oc>
    <nc r="K230"/>
  </rcc>
  <rcc rId="3382" sId="1">
    <oc r="L230">
      <f>H230/G230*100</f>
    </oc>
    <nc r="L230"/>
  </rcc>
  <rcc rId="3383" sId="1">
    <oc r="M230">
      <v>352211.09</v>
    </oc>
    <nc r="M230"/>
  </rcc>
  <rcc rId="3384" sId="1">
    <oc r="K231">
      <f>D231/C231*100</f>
    </oc>
    <nc r="K231"/>
  </rcc>
  <rcc rId="3385" sId="1">
    <oc r="L231">
      <f>H231/G231*100</f>
    </oc>
    <nc r="L231"/>
  </rcc>
  <rcc rId="3386" sId="1">
    <oc r="M231">
      <v>218637.33</v>
    </oc>
    <nc r="M231"/>
  </rcc>
  <rcc rId="3387" sId="1">
    <oc r="K232">
      <f>D232/C232*100</f>
    </oc>
    <nc r="K232"/>
  </rcc>
  <rcc rId="3388" sId="1">
    <oc r="L232">
      <f>H232/G232*100</f>
    </oc>
    <nc r="L232"/>
  </rcc>
  <rcc rId="3389" sId="1">
    <oc r="M232">
      <v>218637.33</v>
    </oc>
    <nc r="M232"/>
  </rcc>
  <rcc rId="3390" sId="1">
    <oc r="K233">
      <f>D233/C233*100</f>
    </oc>
    <nc r="K233"/>
  </rcc>
  <rcc rId="3391" sId="1">
    <oc r="L233">
      <f>H233/G233*100</f>
    </oc>
    <nc r="L233"/>
  </rcc>
  <rcc rId="3392" sId="1">
    <oc r="M233" t="inlineStr">
      <is>
        <t/>
      </is>
    </oc>
    <nc r="M233"/>
  </rcc>
  <rcc rId="3393" sId="1">
    <oc r="K234">
      <f>D234/C234*100</f>
    </oc>
    <nc r="K234"/>
  </rcc>
  <rcc rId="3394" sId="1">
    <oc r="L234">
      <f>H234/G234*100</f>
    </oc>
    <nc r="L234"/>
  </rcc>
  <rcc rId="3395" sId="1">
    <oc r="M234">
      <v>1361079.88</v>
    </oc>
    <nc r="M234"/>
  </rcc>
  <rcc rId="3396" sId="1">
    <oc r="K235">
      <f>D235/C235*100</f>
    </oc>
    <nc r="K235"/>
  </rcc>
  <rcc rId="3397" sId="1">
    <oc r="L235">
      <f>H235/G235*100</f>
    </oc>
    <nc r="L235"/>
  </rcc>
  <rcc rId="3398" sId="1">
    <oc r="M235">
      <v>347877.44</v>
    </oc>
    <nc r="M235"/>
  </rcc>
  <rcc rId="3399" sId="1">
    <oc r="K236">
      <f>D236/C236*100</f>
    </oc>
    <nc r="K236"/>
  </rcc>
  <rcc rId="3400" sId="1">
    <oc r="L236">
      <f>H236/G236*100</f>
    </oc>
    <nc r="L236"/>
  </rcc>
  <rcc rId="3401" sId="1">
    <oc r="M236">
      <v>965787.41</v>
    </oc>
    <nc r="M236"/>
  </rcc>
  <rcc rId="3402" sId="1">
    <oc r="K237">
      <f>D237/C237*100</f>
    </oc>
    <nc r="K237"/>
  </rcc>
  <rcc rId="3403" sId="1">
    <oc r="L237">
      <f>H237/G237*100</f>
    </oc>
    <nc r="L237"/>
  </rcc>
  <rcc rId="3404" sId="1">
    <oc r="M237">
      <v>47415.03</v>
    </oc>
    <nc r="M237"/>
  </rcc>
  <rcc rId="3405" sId="1">
    <oc r="K238">
      <f>D238/C238*100</f>
    </oc>
    <nc r="K238"/>
  </rcc>
  <rcc rId="3406" sId="1">
    <oc r="L238">
      <f>H238/G238*100</f>
    </oc>
    <nc r="L238"/>
  </rcc>
  <rcc rId="3407" sId="1">
    <oc r="M238">
      <v>47415.03</v>
    </oc>
    <nc r="M238"/>
  </rcc>
  <rcc rId="3408" sId="1">
    <oc r="K239">
      <f>D239/C239*100</f>
    </oc>
    <nc r="K239"/>
  </rcc>
  <rcc rId="3409" sId="1">
    <oc r="L239">
      <f>H239/G239*100</f>
    </oc>
    <nc r="L239"/>
  </rcc>
  <rcc rId="3410" sId="1">
    <oc r="K240">
      <f>D240/C240*100</f>
    </oc>
    <nc r="K240"/>
  </rcc>
  <rcc rId="3411" sId="1">
    <oc r="L240">
      <f>H240/G240*100</f>
    </oc>
    <nc r="L240"/>
  </rcc>
  <rcc rId="3412" sId="1">
    <oc r="K241">
      <f>D241/C241*100</f>
    </oc>
    <nc r="K241"/>
  </rcc>
  <rcc rId="3413" sId="1">
    <oc r="L241">
      <f>H241/G241*100</f>
    </oc>
    <nc r="L241"/>
  </rcc>
  <rcc rId="3414" sId="1">
    <oc r="K243">
      <f>D243/C243*100</f>
    </oc>
    <nc r="K243"/>
  </rcc>
  <rcc rId="3415" sId="1">
    <oc r="L243">
      <f>H243/G243*100</f>
    </oc>
    <nc r="L243"/>
  </rcc>
  <rcc rId="3416" sId="1">
    <oc r="K244">
      <f>D244/C244*100</f>
    </oc>
    <nc r="K244"/>
  </rcc>
  <rcc rId="3417" sId="1">
    <oc r="L244">
      <f>H244/G244*100</f>
    </oc>
    <nc r="L244"/>
  </rcc>
  <rcc rId="3418" sId="1">
    <oc r="K245">
      <f>D245/C245*100</f>
    </oc>
    <nc r="K245"/>
  </rcc>
  <rcc rId="3419" sId="1">
    <oc r="L245">
      <f>H245/G245*100</f>
    </oc>
    <nc r="L245"/>
  </rcc>
  <rcc rId="3420" sId="1">
    <oc r="K246">
      <f>D246/C246*100</f>
    </oc>
    <nc r="K246"/>
  </rcc>
  <rcc rId="3421" sId="1">
    <oc r="L246">
      <f>H246/G246*100</f>
    </oc>
    <nc r="L246"/>
  </rcc>
  <rcc rId="3422" sId="1">
    <oc r="K247">
      <f>D247/C247*100</f>
    </oc>
    <nc r="K247"/>
  </rcc>
  <rcc rId="3423" sId="1">
    <oc r="L247">
      <f>H247/G247*100</f>
    </oc>
    <nc r="L247"/>
  </rcc>
  <rcc rId="3424" sId="1">
    <oc r="L248">
      <f>H248/G248*100</f>
    </oc>
    <nc r="L248"/>
  </rcc>
  <rcc rId="3425" sId="1">
    <oc r="K249">
      <f>D249/C249*100</f>
    </oc>
    <nc r="K249"/>
  </rcc>
  <rcc rId="3426" sId="1">
    <oc r="L249">
      <f>H249/G249*100</f>
    </oc>
    <nc r="L249"/>
  </rcc>
  <rcc rId="3427" sId="1">
    <oc r="K250">
      <f>D250/C250*100</f>
    </oc>
    <nc r="K250"/>
  </rcc>
  <rcc rId="3428" sId="1">
    <oc r="L250">
      <f>H250/G250*100</f>
    </oc>
    <nc r="L250"/>
  </rcc>
  <rcc rId="3429" sId="1">
    <oc r="K251">
      <f>D251/C251*100</f>
    </oc>
    <nc r="K251"/>
  </rcc>
  <rcc rId="3430" sId="1">
    <oc r="L251">
      <f>H251/G251*100</f>
    </oc>
    <nc r="L251"/>
  </rcc>
  <rcc rId="3431" sId="1">
    <oc r="K252">
      <f>D252/C252*100</f>
    </oc>
    <nc r="K252"/>
  </rcc>
  <rcc rId="3432" sId="1">
    <oc r="L252">
      <f>H252/G252*100</f>
    </oc>
    <nc r="L252"/>
  </rcc>
  <rcc rId="3433" sId="1">
    <oc r="K253">
      <f>D253/C253*100</f>
    </oc>
    <nc r="K253"/>
  </rcc>
  <rcc rId="3434" sId="1">
    <oc r="L253">
      <f>H253/G253*100</f>
    </oc>
    <nc r="L253"/>
  </rcc>
  <rcc rId="3435" sId="1">
    <oc r="K254">
      <f>D254/C254*100</f>
    </oc>
    <nc r="K254"/>
  </rcc>
  <rcc rId="3436" sId="1">
    <oc r="L254">
      <f>H254/G254*100</f>
    </oc>
    <nc r="L254"/>
  </rcc>
  <rcc rId="3437" sId="1">
    <oc r="K256">
      <f>D256/C256*100</f>
    </oc>
    <nc r="K256"/>
  </rcc>
  <rcc rId="3438" sId="1">
    <oc r="L256">
      <f>H256/G256*100</f>
    </oc>
    <nc r="L256"/>
  </rcc>
  <rcc rId="3439" sId="1">
    <oc r="K257">
      <f>D257/C257*100</f>
    </oc>
    <nc r="K257"/>
  </rcc>
  <rcc rId="3440" sId="1">
    <oc r="L257">
      <f>H257/G257*100</f>
    </oc>
    <nc r="L257"/>
  </rcc>
  <rcc rId="3441" sId="1">
    <oc r="K258">
      <f>D258/C258*100</f>
    </oc>
    <nc r="K258"/>
  </rcc>
  <rcc rId="3442" sId="1">
    <oc r="L258">
      <f>H258/G258*100</f>
    </oc>
    <nc r="L258"/>
  </rcc>
  <rcc rId="3443" sId="1">
    <oc r="K259">
      <f>D259/C259*100</f>
    </oc>
    <nc r="K259"/>
  </rcc>
  <rcc rId="3444" sId="1">
    <oc r="L259">
      <f>H259/G259*100</f>
    </oc>
    <nc r="L259"/>
  </rcc>
  <rcc rId="3445" sId="1">
    <oc r="K260">
      <f>D260/C260*100</f>
    </oc>
    <nc r="K260"/>
  </rcc>
  <rcc rId="3446" sId="1">
    <oc r="L260">
      <f>H260/G260*100</f>
    </oc>
    <nc r="L260"/>
  </rcc>
  <rcc rId="3447" sId="1">
    <oc r="K261">
      <f>D261/C261*100</f>
    </oc>
    <nc r="K261"/>
  </rcc>
  <rcc rId="3448" sId="1">
    <oc r="L261">
      <f>H261/G261*100</f>
    </oc>
    <nc r="L261"/>
  </rcc>
  <rcc rId="3449" sId="1">
    <oc r="K262">
      <f>D262/C262*100</f>
    </oc>
    <nc r="K262"/>
  </rcc>
  <rcc rId="3450" sId="1">
    <oc r="L262">
      <f>H262/G262*100</f>
    </oc>
    <nc r="L262"/>
  </rcc>
  <rcc rId="3451" sId="1">
    <oc r="K265">
      <f>D265/C265*100</f>
    </oc>
    <nc r="K265"/>
  </rcc>
  <rcc rId="3452" sId="1">
    <oc r="L265">
      <f>H265/G265*100</f>
    </oc>
    <nc r="L265"/>
  </rcc>
  <rcc rId="3453" sId="1">
    <oc r="K267">
      <f>D267/C267*100</f>
    </oc>
    <nc r="K267"/>
  </rcc>
  <rcc rId="3454" sId="1">
    <oc r="L267">
      <f>H267/G267*100</f>
    </oc>
    <nc r="L267"/>
  </rcc>
  <rcc rId="3455" sId="1">
    <oc r="K268">
      <f>D268/C268*100</f>
    </oc>
    <nc r="K268"/>
  </rcc>
  <rcc rId="3456" sId="1">
    <oc r="L268">
      <f>H268/G268*100</f>
    </oc>
    <nc r="L268"/>
  </rcc>
  <rcc rId="3457" sId="1">
    <oc r="K269">
      <f>D269/C269*100</f>
    </oc>
    <nc r="K269"/>
  </rcc>
  <rcc rId="3458" sId="1">
    <oc r="L269">
      <f>H269/G269*100</f>
    </oc>
    <nc r="L269"/>
  </rcc>
  <rcc rId="3459" sId="1">
    <oc r="K270">
      <f>D270/C270*100</f>
    </oc>
    <nc r="K270"/>
  </rcc>
  <rcc rId="3460" sId="1">
    <oc r="L270">
      <f>H270/G270*100</f>
    </oc>
    <nc r="L270"/>
  </rcc>
  <rcc rId="3461" sId="1">
    <oc r="K271">
      <f>H271/G271*100</f>
    </oc>
    <nc r="K271"/>
  </rcc>
  <rcc rId="3462" sId="1">
    <oc r="L271">
      <f>#REF!/#REF!*100</f>
    </oc>
    <nc r="L271"/>
  </rcc>
  <rcc rId="3463" sId="1">
    <oc r="K273">
      <f>D273/C273*100</f>
    </oc>
    <nc r="K273"/>
  </rcc>
  <rcc rId="3464" sId="1">
    <oc r="L273">
      <f>H273/G273*100</f>
    </oc>
    <nc r="L273"/>
  </rcc>
  <rcc rId="3465" sId="1">
    <oc r="K274">
      <f>D274/C274*100</f>
    </oc>
    <nc r="K274"/>
  </rcc>
  <rcc rId="3466" sId="1">
    <oc r="L274">
      <f>H274/G274*100</f>
    </oc>
    <nc r="L274"/>
  </rcc>
  <rcc rId="3467" sId="1">
    <oc r="K275">
      <f>D275/C275*100</f>
    </oc>
    <nc r="K275"/>
  </rcc>
  <rcc rId="3468" sId="1">
    <oc r="L275">
      <f>H275/G275*100</f>
    </oc>
    <nc r="L275"/>
  </rcc>
  <rcc rId="3469" sId="1">
    <oc r="K276">
      <f>D276/C276*100</f>
    </oc>
    <nc r="K276"/>
  </rcc>
  <rcc rId="3470" sId="1">
    <oc r="L276">
      <f>H276/G276*100</f>
    </oc>
    <nc r="L276"/>
  </rcc>
  <rcc rId="3471" sId="1">
    <oc r="K277">
      <f>D277/C277*100</f>
    </oc>
    <nc r="K277"/>
  </rcc>
  <rcc rId="3472" sId="1">
    <oc r="L277">
      <f>H277/G277*100</f>
    </oc>
    <nc r="L277"/>
  </rcc>
  <rcc rId="3473" sId="1">
    <oc r="K278">
      <f>D278/C278*100</f>
    </oc>
    <nc r="K278"/>
  </rcc>
  <rcc rId="3474" sId="1">
    <oc r="L278">
      <f>H278/G278*100</f>
    </oc>
    <nc r="L278"/>
  </rcc>
  <rcc rId="3475" sId="1">
    <oc r="K279">
      <f>D279/C279*100</f>
    </oc>
    <nc r="K279"/>
  </rcc>
  <rcc rId="3476" sId="1">
    <oc r="L279">
      <f>H279/G279*100</f>
    </oc>
    <nc r="L279"/>
  </rcc>
  <rcc rId="3477" sId="1">
    <oc r="K280">
      <f>D280/C280*100</f>
    </oc>
    <nc r="K280"/>
  </rcc>
  <rcc rId="3478" sId="1">
    <oc r="L280">
      <f>H280/G280*100</f>
    </oc>
    <nc r="L280"/>
  </rcc>
  <rcc rId="3479" sId="1">
    <oc r="K281">
      <f>D281/C281*100</f>
    </oc>
    <nc r="K281"/>
  </rcc>
  <rcc rId="3480" sId="1">
    <oc r="L281">
      <f>H281/G281*100</f>
    </oc>
    <nc r="L281"/>
  </rcc>
  <rcc rId="3481" sId="1">
    <oc r="K282">
      <f>D282/C282*100</f>
    </oc>
    <nc r="K282"/>
  </rcc>
  <rcc rId="3482" sId="1">
    <oc r="L282">
      <f>H282/G282*100</f>
    </oc>
    <nc r="L282"/>
  </rcc>
  <rcc rId="3483" sId="1">
    <oc r="K283">
      <f>D283/C283*100</f>
    </oc>
    <nc r="K283"/>
  </rcc>
  <rcc rId="3484" sId="1">
    <oc r="L283">
      <f>H283/G283*100</f>
    </oc>
    <nc r="L283"/>
  </rcc>
  <rcc rId="3485" sId="1">
    <oc r="K284">
      <f>D284/C284*100</f>
    </oc>
    <nc r="K284"/>
  </rcc>
  <rcc rId="3486" sId="1">
    <oc r="L284">
      <f>H284/G284*100</f>
    </oc>
    <nc r="L284"/>
  </rcc>
  <rcc rId="3487" sId="1">
    <oc r="K285">
      <f>D285/C285*100</f>
    </oc>
    <nc r="K285"/>
  </rcc>
  <rcc rId="3488" sId="1">
    <oc r="L285">
      <f>H285/G285*100</f>
    </oc>
    <nc r="L285"/>
  </rcc>
  <rcc rId="3489" sId="1">
    <oc r="K286">
      <f>D286/C286*100</f>
    </oc>
    <nc r="K286"/>
  </rcc>
  <rcc rId="3490" sId="1">
    <oc r="L286">
      <f>H286/G286*100</f>
    </oc>
    <nc r="L286"/>
  </rcc>
  <rcc rId="3491" sId="1">
    <oc r="K287">
      <f>D287/C287*100</f>
    </oc>
    <nc r="K287"/>
  </rcc>
  <rcc rId="3492" sId="1">
    <oc r="L287">
      <f>H287/G287*100</f>
    </oc>
    <nc r="L287"/>
  </rcc>
  <rcc rId="3493" sId="1">
    <oc r="K288">
      <f>D288/C288*100</f>
    </oc>
    <nc r="K288"/>
  </rcc>
  <rcc rId="3494" sId="1">
    <oc r="L288">
      <f>H288/G288*100</f>
    </oc>
    <nc r="L288"/>
  </rcc>
  <rcc rId="3495" sId="1">
    <oc r="K289">
      <f>D289/C289*100</f>
    </oc>
    <nc r="K289"/>
  </rcc>
  <rcc rId="3496" sId="1">
    <oc r="L289">
      <f>H289/G289*100</f>
    </oc>
    <nc r="L289"/>
  </rcc>
  <rcc rId="3497" sId="1">
    <oc r="K290">
      <f>D290/C290*100</f>
    </oc>
    <nc r="K290"/>
  </rcc>
  <rcc rId="3498" sId="1">
    <oc r="L290">
      <f>H290/G290*100</f>
    </oc>
    <nc r="L290"/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общее!$A$6:$L$349</formula>
    <oldFormula>общее!$A$6:$L$349</oldFormula>
  </rdn>
  <rcv guid="{CFD58EC5-F475-4F0C-8822-861C497EA100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811.xml><?xml version="1.0" encoding="utf-8"?>
<revisions xmlns="http://schemas.openxmlformats.org/spreadsheetml/2006/main" xmlns:r="http://schemas.openxmlformats.org/officeDocument/2006/relationships">
  <rcc rId="2130" sId="1" odxf="1" dxf="1" numFmtId="4">
    <oc r="E78">
      <v>-0.378</v>
    </oc>
    <nc r="E78">
      <f>SUM(D78-C78)</f>
    </nc>
    <odxf>
      <alignment horizontal="general" wrapText="0" readingOrder="0"/>
    </odxf>
    <ndxf>
      <alignment horizontal="right" wrapText="1" readingOrder="0"/>
    </ndxf>
  </rcc>
  <rcc rId="2131" sId="1" odxf="1" dxf="1" numFmtId="4">
    <oc r="E77">
      <v>-0.45200000000000001</v>
    </oc>
    <nc r="E77">
      <f>SUM(D77-C77)</f>
    </nc>
    <odxf>
      <alignment horizontal="general" wrapText="0" readingOrder="0"/>
    </odxf>
    <ndxf>
      <alignment horizontal="right" wrapText="1" readingOrder="0"/>
    </ndxf>
  </rcc>
  <rcc rId="2132" sId="1" odxf="1" dxf="1" numFmtId="4">
    <oc r="F78">
      <v>75.2</v>
    </oc>
    <nc r="F78">
      <f>SUM(D78/C78*100)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133" sId="1" odxf="1" dxf="1" numFmtId="4">
    <oc r="F77">
      <v>85</v>
    </oc>
    <nc r="F77">
      <f>SUM(D77/C77*100)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m rId="4640" sheetId="1" source="E272" destination="D272" sourceSheetId="1">
    <undo index="0" exp="ref" v="1" dr="D272" r="K272" sId="1"/>
    <rfmt sheetId="1" sqref="D272" start="0" length="0">
      <dxf>
        <font>
          <sz val="12"/>
          <color auto="1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D276">
    <dxf>
      <fill>
        <patternFill>
          <bgColor rgb="FFFFFF00"/>
        </patternFill>
      </fill>
    </dxf>
  </rfmt>
  <rfmt sheetId="1" sqref="D276" start="0" length="2147483647">
    <dxf>
      <font>
        <color rgb="FFFF0000"/>
      </font>
    </dxf>
  </rfmt>
  <rfmt sheetId="1" sqref="D276">
    <dxf>
      <fill>
        <patternFill patternType="none">
          <bgColor auto="1"/>
        </patternFill>
      </fill>
    </dxf>
  </rfmt>
  <rfmt sheetId="1" sqref="D276" start="0" length="2147483647">
    <dxf>
      <font>
        <color auto="1"/>
      </font>
    </dxf>
  </rfmt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общее!$A$1:$J$290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общее!$A$6:$N$384</formula>
    <oldFormula>общее!$A$6:$N$384</oldFormula>
  </rdn>
  <rcv guid="{966D3932-E429-4C59-AC55-697D9EEA620A}" action="add"/>
</revisions>
</file>

<file path=xl/revisions/revisionLog139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911.xml><?xml version="1.0" encoding="utf-8"?>
<revisions xmlns="http://schemas.openxmlformats.org/spreadsheetml/2006/main" xmlns:r="http://schemas.openxmlformats.org/officeDocument/2006/relationships">
  <rcc rId="2608" sId="1">
    <oc r="F15">
      <f>SUM(D15/C15*100)</f>
    </oc>
    <nc r="F15"/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39111.xml><?xml version="1.0" encoding="utf-8"?>
<revisions xmlns="http://schemas.openxmlformats.org/spreadsheetml/2006/main" xmlns:r="http://schemas.openxmlformats.org/officeDocument/2006/relationships">
  <rcc rId="2313" sId="1" odxf="1" dxf="1" numFmtId="4">
    <oc r="E12">
      <v>44325.847000000002</v>
    </oc>
    <nc r="E12">
      <f>SUM(D12-C12)</f>
    </nc>
    <odxf>
      <alignment horizontal="general" wrapText="0" readingOrder="0"/>
    </odxf>
    <ndxf>
      <alignment horizontal="right" wrapText="1" readingOrder="0"/>
    </ndxf>
  </rcc>
  <rcc rId="2314" sId="1" odxf="1" dxf="1" numFmtId="4">
    <oc r="E11">
      <v>132863.71299999999</v>
    </oc>
    <nc r="E11">
      <f>SUM(D11-C11)</f>
    </nc>
    <odxf>
      <alignment horizontal="general" wrapText="0" readingOrder="0"/>
    </odxf>
    <ndxf>
      <alignment horizontal="right" wrapText="1" readingOrder="0"/>
    </ndxf>
  </rcc>
  <rcc rId="2315" sId="1" odxf="1" dxf="1" numFmtId="4">
    <oc r="F12">
      <v>135.30000000000001</v>
    </oc>
    <nc r="F12">
      <f>SUM(D12/C12*100)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316" sId="1" odxf="1" dxf="1" numFmtId="4">
    <oc r="F11">
      <v>116.5</v>
    </oc>
    <nc r="F11">
      <f>SUM(D11/C11*100)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1" sqref="B93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93" start="0" length="0">
    <dxf>
      <font>
        <color rgb="FF333333"/>
        <name val="Times New Roman"/>
        <scheme val="none"/>
      </font>
    </dxf>
  </rfmt>
  <rcc rId="2588" sId="1" odxf="1" dxf="1">
    <nc r="B93" t="inlineStr">
      <is>
        <t>Субвенція з місцевого бюджету за рахунок залишку коштів освітньої субвенції, що утворився на початок бюджетного періоду</t>
      </is>
    </nc>
    <ndxf>
      <font>
        <sz val="14"/>
        <color rgb="FF333333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01.xml><?xml version="1.0" encoding="utf-8"?>
<revisions xmlns="http://schemas.openxmlformats.org/spreadsheetml/2006/main" xmlns:r="http://schemas.openxmlformats.org/officeDocument/2006/relationships">
  <rcc rId="2886" sId="1">
    <oc r="F51">
      <f>SUM(D51/C51*100)</f>
    </oc>
    <nc r="F51"/>
  </rcc>
  <rcc rId="2887" sId="1">
    <oc r="F67">
      <f>SUM(D67/C67*100)</f>
    </oc>
    <nc r="F67" t="inlineStr">
      <is>
        <t>в 2,0 р.б.</t>
      </is>
    </nc>
  </rcc>
  <rcc rId="2888" sId="1" xfDxf="1" dxf="1">
    <oc r="F68">
      <f>SUM(D68/C68*100)</f>
    </oc>
    <nc r="F68" t="inlineStr">
      <is>
        <t>в 2,0 р.б.</t>
      </is>
    </nc>
    <ndxf>
      <font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0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0111.xml><?xml version="1.0" encoding="utf-8"?>
<revisions xmlns="http://schemas.openxmlformats.org/spreadsheetml/2006/main" xmlns:r="http://schemas.openxmlformats.org/officeDocument/2006/relationships">
  <rcc rId="2362" sId="1" numFmtId="4">
    <oc r="H8">
      <v>623.76099999999997</v>
    </oc>
    <nc r="H8">
      <v>623.76199999999994</v>
    </nc>
  </rcc>
  <rcc rId="2363" sId="1" odxf="1" dxf="1" numFmtId="4">
    <oc r="I100">
      <v>14977.043</v>
    </oc>
    <nc r="I100">
      <f>SUM(H100-G100)</f>
    </nc>
    <odxf>
      <alignment horizontal="general" wrapText="0" readingOrder="0"/>
    </odxf>
    <ndxf>
      <alignment horizontal="right" wrapText="1" readingOrder="0"/>
    </ndxf>
  </rcc>
  <rcc rId="2364" sId="1" odxf="1" dxf="1" numFmtId="4">
    <oc r="J100">
      <v>153.80000000000001</v>
    </oc>
    <nc r="J100">
      <f>SUM(H100/G100*100)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fmt sheetId="1" sqref="J100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общее!$A$6:$L$339</formula>
    <oldFormula>общее!$A$6:$L$339</oldFormula>
  </rdn>
  <rcv guid="{84AB9039-6109-4932-AA14-522BD4A30F0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61" sId="1" numFmtId="4">
    <oc r="D153">
      <v>35</v>
    </oc>
    <nc r="D153">
      <v>144.56399999999999</v>
    </nc>
  </rcc>
  <rcc rId="162" sId="1" numFmtId="4">
    <oc r="D171">
      <v>6936.5129999999999</v>
    </oc>
    <nc r="D171">
      <v>6936.6130000000003</v>
    </nc>
  </rcc>
  <rcc rId="163" sId="1" numFmtId="4">
    <oc r="D172">
      <v>5342.2269999999999</v>
    </oc>
    <nc r="D172">
      <v>5537.0429999999997</v>
    </nc>
  </rcc>
  <rfmt sheetId="1" sqref="A139:J173">
    <dxf>
      <fill>
        <patternFill>
          <bgColor rgb="FFFFFF00"/>
        </patternFill>
      </fill>
    </dxf>
  </rfmt>
  <rfmt sheetId="1" sqref="A139:J173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FilterData" hidden="1" oldHidden="1">
    <formula>общее!$A$6:$L$339</formula>
    <oldFormula>общее!$A$6:$L$339</oldFormula>
  </rdn>
  <rcv guid="{D0621073-25BE-47D7-AC33-51146458D41C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108" sId="1" numFmtId="4">
    <nc r="H141">
      <v>15.733000000000001</v>
    </nc>
  </rcc>
  <rcc rId="109" sId="1">
    <nc r="I140">
      <f>SUM(H140-G140)</f>
    </nc>
  </rcc>
  <rcc rId="110" sId="1" odxf="1" dxf="1">
    <nc r="J140">
      <f>SUM(H140/G140*100)</f>
    </nc>
    <odxf/>
    <ndxf/>
  </rcc>
  <rcc rId="111" sId="1">
    <nc r="I141">
      <f>SUM(H141-G141)</f>
    </nc>
  </rcc>
  <rcc rId="112" sId="1" odxf="1" dxf="1">
    <nc r="J141">
      <f>SUM(H141/G141*100)</f>
    </nc>
    <odxf/>
    <ndxf/>
  </rcc>
  <rcc rId="113" sId="1">
    <nc r="H140">
      <f>SUM(H141:H146)</f>
    </nc>
  </rcc>
  <rcc rId="114" sId="1" numFmtId="4">
    <oc r="H150">
      <v>247.32</v>
    </oc>
    <nc r="H150">
      <v>588.71799999999996</v>
    </nc>
  </rcc>
  <rcc rId="115" sId="1" numFmtId="4">
    <oc r="H151">
      <v>19.428999999999998</v>
    </oc>
    <nc r="H151">
      <v>180.44900000000001</v>
    </nc>
  </rcc>
  <rcc rId="116" sId="1" numFmtId="4">
    <nc r="H167">
      <v>0</v>
    </nc>
  </rcc>
  <rcc rId="117" sId="1" numFmtId="4">
    <oc r="H169">
      <v>452.10399999999998</v>
    </oc>
    <nc r="H169">
      <v>359.88600000000002</v>
    </nc>
  </rcc>
  <rcc rId="118" sId="1">
    <nc r="I170">
      <f>SUM(H170-G170)</f>
    </nc>
  </rcc>
  <rcc rId="119" sId="1" numFmtId="4">
    <nc r="J170">
      <v>0</v>
    </nc>
  </rcc>
  <rcc rId="120" sId="1" numFmtId="4">
    <nc r="H170">
      <v>71.885000000000005</v>
    </nc>
  </rcc>
  <rcc rId="121" sId="1" numFmtId="4">
    <oc r="D141">
      <v>62.408000000000001</v>
    </oc>
    <nc r="D141">
      <v>106.262</v>
    </nc>
  </rcc>
  <rcc rId="122" sId="1" numFmtId="4">
    <oc r="D142">
      <v>460.65800000000002</v>
    </oc>
    <nc r="D142">
      <v>885.24400000000003</v>
    </nc>
  </rcc>
  <rcc rId="123" sId="1" numFmtId="4">
    <nc r="D144">
      <v>4.3</v>
    </nc>
  </rcc>
  <rcc rId="124" sId="1">
    <nc r="E144">
      <f>SUM(D144-C144)</f>
    </nc>
  </rcc>
  <rcc rId="125" sId="1" numFmtId="4">
    <nc r="F144">
      <v>0</v>
    </nc>
  </rcc>
  <rcc rId="126" sId="1" numFmtId="4">
    <oc r="D145">
      <v>248.14500000000001</v>
    </oc>
    <nc r="D145">
      <v>375.28500000000003</v>
    </nc>
  </rcc>
  <rcc rId="127" sId="1" numFmtId="4">
    <oc r="D143">
      <v>5975.9840000000004</v>
    </oc>
    <nc r="D143">
      <v>12973.976000000001</v>
    </nc>
  </rcc>
  <rcc rId="128" sId="1" numFmtId="4">
    <oc r="D147">
      <v>224.13800000000001</v>
    </oc>
    <nc r="D147">
      <v>424.40100000000001</v>
    </nc>
  </rcc>
  <rcc rId="129" sId="1" numFmtId="4">
    <oc r="D148">
      <v>133.79</v>
    </oc>
    <nc r="D148">
      <v>281.56099999999998</v>
    </nc>
  </rcc>
  <rcc rId="130" sId="1" numFmtId="4">
    <oc r="D150">
      <v>9569.4719999999998</v>
    </oc>
    <nc r="D150">
      <v>20571.953000000001</v>
    </nc>
  </rcc>
  <rcc rId="131" sId="1" numFmtId="4">
    <oc r="D151">
      <v>1954.6469999999999</v>
    </oc>
    <nc r="D151">
      <v>4582.5360000000001</v>
    </nc>
  </rcc>
  <rrc rId="132" sId="1" ref="A152:XFD152" action="insertRow"/>
  <rcc rId="133" sId="1">
    <nc r="A152" t="inlineStr">
      <is>
        <t>3111</t>
      </is>
    </nc>
  </rcc>
  <rcc rId="134" sId="1">
    <nc r="B152" t="inlineStr">
      <is>
    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    </is>
    </nc>
  </rcc>
  <rcc rId="135" sId="1">
    <nc r="E152">
      <f>SUM(D152-C152)</f>
    </nc>
  </rcc>
  <rcc rId="136" sId="1" numFmtId="4">
    <nc r="C152">
      <v>0</v>
    </nc>
  </rcc>
  <rcc rId="137" sId="1" numFmtId="4">
    <nc r="D152">
      <v>49.91</v>
    </nc>
  </rcc>
  <rcc rId="138" sId="1" numFmtId="4">
    <nc r="F152">
      <v>0</v>
    </nc>
  </rcc>
  <rcc rId="139" sId="1" numFmtId="4">
    <nc r="D153">
      <v>35</v>
    </nc>
  </rcc>
  <rcc rId="140" sId="1" numFmtId="4">
    <oc r="D155">
      <v>779.65499999999997</v>
    </oc>
    <nc r="D155">
      <v>1772.672</v>
    </nc>
  </rcc>
  <rcc rId="141" sId="1" numFmtId="4">
    <oc r="D156">
      <v>23.818999999999999</v>
    </oc>
    <nc r="D156">
      <v>62.817999999999998</v>
    </nc>
  </rcc>
  <rcc rId="142" sId="1" numFmtId="4">
    <oc r="D157">
      <v>0</v>
    </oc>
    <nc r="D157">
      <v>12.968</v>
    </nc>
  </rcc>
  <rcc rId="143" sId="1" numFmtId="4">
    <oc r="D159">
      <v>10</v>
    </oc>
    <nc r="D159">
      <v>651.29499999999996</v>
    </nc>
  </rcc>
  <rrc rId="144" sId="1" ref="A160:XFD160" action="insertRow"/>
  <rcc rId="145" sId="1">
    <nc r="A160" t="inlineStr">
      <is>
        <t>3140</t>
      </is>
    </nc>
  </rcc>
  <rcc rId="146" sId="1">
    <nc r="B160" t="inlineStr">
      <is>
  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  </is>
    </nc>
  </rcc>
  <rcc rId="147" sId="1">
    <nc r="E160">
      <f>SUM(D160-C160)</f>
    </nc>
  </rcc>
  <rcc rId="148" sId="1" numFmtId="4">
    <nc r="C160">
      <v>0</v>
    </nc>
  </rcc>
  <rcc rId="149" sId="1" numFmtId="4">
    <nc r="F160">
      <v>0</v>
    </nc>
  </rcc>
  <rcc rId="150" sId="1" numFmtId="4">
    <nc r="D160">
      <v>4745.8339999999998</v>
    </nc>
  </rcc>
  <rcc rId="151" sId="1" numFmtId="4">
    <oc r="D161">
      <v>1365.913</v>
    </oc>
    <nc r="D161">
      <v>2680.5340000000001</v>
    </nc>
  </rcc>
  <rcc rId="152" sId="1" numFmtId="4">
    <oc r="D163">
      <v>114.60899999999999</v>
    </oc>
    <nc r="D163">
      <v>114.643</v>
    </nc>
  </rcc>
  <rcc rId="153" sId="1" numFmtId="4">
    <oc r="D165">
      <v>16.245999999999999</v>
    </oc>
    <nc r="D165">
      <v>25.199000000000002</v>
    </nc>
  </rcc>
  <rcc rId="154" sId="1" numFmtId="4">
    <oc r="D167">
      <v>4575.3999999999996</v>
    </oc>
    <nc r="D167">
      <v>7655.4809999999998</v>
    </nc>
  </rcc>
  <rcc rId="155" sId="1" numFmtId="4">
    <oc r="D168">
      <v>507.34</v>
    </oc>
    <nc r="D168">
      <v>1182.7280000000001</v>
    </nc>
  </rcc>
  <rcc rId="156" sId="1" numFmtId="4">
    <nc r="D169">
      <v>0</v>
    </nc>
  </rcc>
  <rcc rId="157" sId="1" numFmtId="4">
    <oc r="D171">
      <v>3184.8420000000001</v>
    </oc>
    <nc r="D171">
      <v>6936.5129999999999</v>
    </nc>
  </rcc>
  <rcc rId="158" sId="1" numFmtId="4">
    <oc r="D172">
      <v>1440.9780000000001</v>
    </oc>
    <nc r="D172">
      <v>5342.2269999999999</v>
    </nc>
  </rcc>
  <rcc rId="159" sId="1">
    <oc r="D139">
      <f>D140+D147+D149+D154+D160+D161+D164+D165+D168+D169+D148+D158</f>
    </oc>
    <nc r="D139">
      <f>D140+D147+D149+D154+D161+D162+D165+D166+D169+D170+D148+D158+D152+D160+D153</f>
    </nc>
  </rcc>
  <rcv guid="{D0621073-25BE-47D7-AC33-51146458D41C}" action="delete"/>
  <rdn rId="0" localSheetId="1" customView="1" name="Z_D0621073_25BE_47D7_AC33_51146458D41C_.wvu.FilterData" hidden="1" oldHidden="1">
    <formula>общее!$A$6:$L$339</formula>
    <oldFormula>общее!$A$6:$L$339</oldFormula>
  </rdn>
  <rcv guid="{D0621073-25BE-47D7-AC33-51146458D41C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fmt sheetId="1" sqref="H173:H177">
    <dxf>
      <fill>
        <patternFill patternType="none">
          <bgColor auto="1"/>
        </patternFill>
      </fill>
    </dxf>
  </rfmt>
  <rcv guid="{BE1C4A44-01B5-4ECE-8D55-C71095D37032}" action="delete"/>
  <rdn rId="0" localSheetId="1" customView="1" name="Z_BE1C4A44_01B5_4ECE_8D55_C71095D37032_.wvu.FilterData" hidden="1" oldHidden="1">
    <formula>общее!$A$6:$L$337</formula>
    <oldFormula>общее!$A$6:$L$337</oldFormula>
  </rdn>
  <rcv guid="{BE1C4A44-01B5-4ECE-8D55-C71095D37032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c rId="105" sId="1" numFmtId="4">
    <oc r="C167">
      <v>371.77</v>
    </oc>
    <nc r="C167">
      <v>391.77</v>
    </nc>
  </rcc>
  <rcv guid="{D0621073-25BE-47D7-AC33-51146458D41C}" action="delete"/>
  <rdn rId="0" localSheetId="1" customView="1" name="Z_D0621073_25BE_47D7_AC33_51146458D41C_.wvu.FilterData" hidden="1" oldHidden="1">
    <formula>общее!$A$6:$L$337</formula>
    <oldFormula>общее!$A$6:$L$337</oldFormula>
  </rdn>
  <rcv guid="{D0621073-25BE-47D7-AC33-51146458D41C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2096" sId="1" odxf="1" dxf="1" numFmtId="4">
    <oc r="E92">
      <v>70.331999999999994</v>
    </oc>
    <nc r="E92">
      <f>SUM(D92-C92)</f>
    </nc>
    <odxf>
      <fill>
        <patternFill patternType="solid">
          <bgColor rgb="FFFFFF00"/>
        </patternFill>
      </fill>
      <alignment horizontal="general" wrapText="0" readingOrder="0"/>
    </odxf>
    <ndxf>
      <fill>
        <patternFill patternType="none">
          <bgColor indexed="65"/>
        </patternFill>
      </fill>
      <alignment horizontal="right" wrapText="1" readingOrder="0"/>
    </ndxf>
  </rcc>
  <rcc rId="2097" sId="1" odxf="1" dxf="1" numFmtId="4">
    <oc r="F92">
      <v>102.4</v>
    </oc>
    <nc r="F92">
      <f>SUM(D92/C92*100)</f>
    </nc>
    <odxf>
      <numFmt numFmtId="165" formatCode="0.0"/>
      <fill>
        <patternFill patternType="solid">
          <bgColor rgb="FFFFFF00"/>
        </patternFill>
      </fill>
      <alignment horizontal="general" wrapText="0" readingOrder="0"/>
    </odxf>
    <ndxf>
      <numFmt numFmtId="168" formatCode="#,##0.0"/>
      <fill>
        <patternFill patternType="none">
          <bgColor indexed="65"/>
        </patternFill>
      </fill>
      <alignment horizontal="right" wrapText="1" readingOrder="0"/>
    </ndxf>
  </rcc>
  <rcc rId="2098" sId="1" odxf="1" dxf="1" numFmtId="4">
    <oc r="E91">
      <v>-14552.003000000001</v>
    </oc>
    <nc r="E91">
      <f>SUM(D91-C91)</f>
    </nc>
    <odxf>
      <alignment horizontal="general" wrapText="0" readingOrder="0"/>
    </odxf>
    <ndxf>
      <alignment horizontal="right" wrapText="1" readingOrder="0"/>
    </ndxf>
  </rcc>
  <rcc rId="2099" sId="1" odxf="1" dxf="1" numFmtId="4">
    <oc r="F91">
      <v>60.7</v>
    </oc>
    <nc r="F91">
      <f>SUM(D91/C91*100)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2006" sId="1" numFmtId="4">
    <oc r="C25">
      <v>366026.51199999999</v>
    </oc>
    <nc r="C25">
      <v>366026.51299999998</v>
    </nc>
  </rcc>
  <rcc rId="2007" sId="1" numFmtId="4">
    <oc r="C37">
      <v>960.90200000000004</v>
    </oc>
    <nc r="C37">
      <v>960.90300000000002</v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общее!$A$1:$J$285</formula>
    <oldFormula>общее!$A$1:$J$285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общее!$A$6:$L$343</formula>
    <oldFormula>общее!$A$6:$L$343</oldFormula>
  </rdn>
  <rcv guid="{CFD58EC5-F475-4F0C-8822-861C497EA100}" action="add"/>
</revisions>
</file>

<file path=xl/revisions/revisionLog1421111.xml><?xml version="1.0" encoding="utf-8"?>
<revisions xmlns="http://schemas.openxmlformats.org/spreadsheetml/2006/main" xmlns:r="http://schemas.openxmlformats.org/officeDocument/2006/relationships">
  <rcc rId="197" sId="1" numFmtId="4">
    <oc r="C126">
      <v>96300.328999999998</v>
    </oc>
    <nc r="C126">
      <v>121219.20570000001</v>
    </nc>
  </rcc>
  <rfmt sheetId="1" sqref="C126">
    <dxf>
      <fill>
        <patternFill patternType="none">
          <bgColor auto="1"/>
        </patternFill>
      </fill>
    </dxf>
  </rfmt>
  <rcc rId="198" sId="1" numFmtId="4">
    <oc r="C127">
      <v>18780.596000000001</v>
    </oc>
    <nc r="C127">
      <v>21198.68994</v>
    </nc>
  </rcc>
  <rfmt sheetId="1" sqref="C12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общее!$A$6:$L$339</formula>
    <oldFormula>общее!$A$6:$L$339</oldFormula>
  </rdn>
  <rcv guid="{BC4BF63E-98F8-4CE0-B0DE-A2A71C291EFE}" action="add"/>
</revisions>
</file>

<file path=xl/revisions/revisionLog14212.xml><?xml version="1.0" encoding="utf-8"?>
<revisions xmlns="http://schemas.openxmlformats.org/spreadsheetml/2006/main" xmlns:r="http://schemas.openxmlformats.org/officeDocument/2006/relationships">
  <rcc rId="2032" sId="1" numFmtId="4">
    <oc r="D35">
      <v>288.79500000000002</v>
    </oc>
    <nc r="D35">
      <v>288.79599999999999</v>
    </nc>
  </rcc>
  <rfmt sheetId="1" sqref="D35">
    <dxf>
      <fill>
        <patternFill patternType="solid">
          <bgColor rgb="FF92D05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общее!$A$1:$J$286</formula>
    <oldFormula>общее!$A$1:$J$286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общее!$A$6:$L$344</formula>
    <oldFormula>общее!$A$6:$L$344</oldFormula>
  </rdn>
  <rcv guid="{CFD58EC5-F475-4F0C-8822-861C497EA100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fmt sheetId="1" sqref="D272" start="0" length="0">
    <dxf>
      <font>
        <sz val="14"/>
        <name val="Times New Roman"/>
        <scheme val="none"/>
      </font>
      <numFmt numFmtId="167" formatCode="#,##0.000"/>
      <alignment horizontal="right" vertical="center" wrapText="1" readingOrder="0"/>
    </dxf>
  </rfmt>
  <rfmt sheetId="1" sqref="C272" start="0" length="0">
    <dxf>
      <font>
        <b/>
        <sz val="16"/>
        <color indexed="8"/>
        <name val="Times New Roman"/>
        <scheme val="none"/>
      </font>
      <numFmt numFmtId="167" formatCode="#,##0.000"/>
      <alignment horizontal="right" vertical="center" readingOrder="0"/>
    </dxf>
  </rfmt>
  <rfmt sheetId="1" sqref="C272:D272" start="0" length="2147483647">
    <dxf>
      <font>
        <sz val="10"/>
      </font>
    </dxf>
  </rfmt>
  <rfmt sheetId="1" sqref="C272:D272" start="0" length="2147483647">
    <dxf>
      <font>
        <sz val="12"/>
      </font>
    </dxf>
  </rfmt>
  <rfmt sheetId="1" sqref="H272" start="0" length="0">
    <dxf>
      <font>
        <sz val="14"/>
        <color indexed="8"/>
        <name val="Times New Roman"/>
        <scheme val="none"/>
      </font>
    </dxf>
  </rfmt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общее!$A$1:$J$290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общее!$A$6:$L$349</formula>
    <oldFormula>общее!$A$6:$L$349</oldFormula>
  </rdn>
  <rcv guid="{966D3932-E429-4C59-AC55-697D9EEA620A}" action="add"/>
</revisions>
</file>

<file path=xl/revisions/revisionLog144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4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4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5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51.xml><?xml version="1.0" encoding="utf-8"?>
<revisions xmlns="http://schemas.openxmlformats.org/spreadsheetml/2006/main" xmlns:r="http://schemas.openxmlformats.org/officeDocument/2006/relationships">
  <rcc rId="2612" sId="1">
    <oc r="F49">
      <f>SUM(D49/C49*100)</f>
    </oc>
    <nc r="F49"/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5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6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61.xml><?xml version="1.0" encoding="utf-8"?>
<revisions xmlns="http://schemas.openxmlformats.org/spreadsheetml/2006/main" xmlns:r="http://schemas.openxmlformats.org/officeDocument/2006/relationships">
  <rcc rId="2892" sId="1">
    <oc r="F72">
      <f>SUM(D72/C72*100)</f>
    </oc>
    <nc r="F72" t="inlineStr">
      <is>
        <t>в 2,8 р.б.</t>
      </is>
    </nc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6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6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7.xml><?xml version="1.0" encoding="utf-8"?>
<revisions xmlns="http://schemas.openxmlformats.org/spreadsheetml/2006/main" xmlns:r="http://schemas.openxmlformats.org/officeDocument/2006/relationships">
  <rcc rId="3505" sId="1" odxf="1" dxf="1">
    <nc r="K8">
      <f>D8/C8*100</f>
    </nc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8" start="0" length="0">
    <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06" sId="1">
    <nc r="L8">
      <f>H8/G8*100</f>
    </nc>
  </rcc>
  <rcc rId="3507" sId="1" odxf="1" dxf="1">
    <nc r="M8">
      <f>F8-K8</f>
    </nc>
    <odxf>
      <numFmt numFmtId="0" formatCode="General"/>
    </odxf>
    <ndxf>
      <numFmt numFmtId="168" formatCode="#,##0.0"/>
    </ndxf>
  </rcc>
  <rcc rId="3508" sId="1" odxf="1" dxf="1">
    <nc r="N8">
      <f>J8-L8</f>
    </nc>
    <odxf>
      <numFmt numFmtId="0" formatCode="General"/>
    </odxf>
    <ndxf>
      <numFmt numFmtId="168" formatCode="#,##0.0"/>
    </ndxf>
  </rcc>
  <rfmt sheetId="1" sqref="M8:N8" start="0" length="2147483647">
    <dxf>
      <font>
        <color rgb="FFFF0000"/>
      </font>
    </dxf>
  </rfmt>
  <rcc rId="3509" sId="1" odxf="1" dxf="1">
    <nc r="K9">
      <f>D9/C9*100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0" sId="1" odxf="1" dxf="1">
    <nc r="L9">
      <f>H9/G9*100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1" sId="1" odxf="1" dxf="1">
    <nc r="M9">
      <f>F9-K9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12" sId="1" odxf="1" dxf="1">
    <nc r="N9">
      <f>J9-L9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13" sId="1" odxf="1" dxf="1">
    <nc r="K10">
      <f>D10/C10*100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4" sId="1" odxf="1" dxf="1">
    <nc r="L10">
      <f>H10/G10*100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5" sId="1" odxf="1" dxf="1">
    <nc r="M10">
      <f>F10-K10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16" sId="1" odxf="1" dxf="1">
    <nc r="N10">
      <f>J10-L10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17" sId="1" odxf="1" dxf="1">
    <nc r="K11">
      <f>D11/C11*100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8" sId="1" odxf="1" dxf="1">
    <nc r="L11">
      <f>H11/G11*100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9" sId="1" odxf="1" dxf="1">
    <nc r="M11">
      <f>F11-K11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20" sId="1" odxf="1" dxf="1">
    <nc r="N11">
      <f>J11-L11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21" sId="1" odxf="1" dxf="1">
    <nc r="K12">
      <f>D12/C12*100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2" sId="1" odxf="1" dxf="1">
    <nc r="L12">
      <f>H12/G12*100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3" sId="1" odxf="1" dxf="1">
    <nc r="M12">
      <f>F12-K12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24" sId="1" odxf="1" dxf="1">
    <nc r="N12">
      <f>J12-L12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25" sId="1" odxf="1" dxf="1">
    <nc r="K13">
      <f>D13/C13*100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6" sId="1" odxf="1" dxf="1">
    <nc r="L13">
      <f>H13/G13*100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7" sId="1" odxf="1" dxf="1">
    <nc r="M13">
      <f>F13-K13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28" sId="1" odxf="1" dxf="1">
    <nc r="N13">
      <f>J13-L13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29" sId="1" odxf="1" dxf="1">
    <nc r="K14">
      <f>D14/C14*100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0" sId="1" odxf="1" dxf="1">
    <nc r="L14">
      <f>H14/G14*100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1" sId="1" odxf="1" dxf="1">
    <nc r="M14">
      <f>F14-K14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32" sId="1" odxf="1" dxf="1">
    <nc r="N14">
      <f>J14-L14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33" sId="1" odxf="1" dxf="1">
    <nc r="K15">
      <f>D15/C15*100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4" sId="1" odxf="1" dxf="1">
    <nc r="L15">
      <f>H15/G15*100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5" sId="1" odxf="1" dxf="1">
    <nc r="M15">
      <f>F15-K15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36" sId="1" odxf="1" dxf="1">
    <nc r="N15">
      <f>J15-L15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37" sId="1" odxf="1" dxf="1">
    <nc r="K16">
      <f>D16/C16*100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8" sId="1" odxf="1" dxf="1">
    <nc r="L16">
      <f>H16/G16*100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9" sId="1" odxf="1" dxf="1">
    <nc r="M16">
      <f>F16-K16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40" sId="1" odxf="1" dxf="1">
    <nc r="N16">
      <f>J16-L16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41" sId="1" odxf="1" dxf="1">
    <nc r="K17">
      <f>D17/C17*100</f>
    </nc>
    <odxf>
      <font>
        <sz val="16"/>
        <name val="Times New Roman"/>
        <scheme val="none"/>
      </font>
      <numFmt numFmtId="165" formatCode="0.0"/>
      <alignment horizontal="general" vertical="bottom" wrapText="0" readingOrder="0"/>
      <border outline="0">
        <left/>
        <right/>
        <top/>
        <bottom/>
      </border>
    </odxf>
    <ndxf>
      <font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2" sId="1" odxf="1" dxf="1">
    <nc r="L17">
      <f>H17/G17*100</f>
    </nc>
    <odxf>
      <font>
        <sz val="16"/>
        <name val="Times New Roman"/>
        <scheme val="none"/>
      </font>
      <numFmt numFmtId="165" formatCode="0.0"/>
      <alignment horizontal="general" vertical="bottom" wrapText="0" readingOrder="0"/>
      <border outline="0">
        <left/>
        <right/>
        <top/>
        <bottom/>
      </border>
    </odxf>
    <ndxf>
      <font>
        <sz val="14"/>
        <name val="Times New Roman"/>
        <scheme val="none"/>
      </font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3" sId="1" odxf="1" dxf="1">
    <nc r="M17">
      <f>F17-K17</f>
    </nc>
    <odxf>
      <font>
        <b/>
        <sz val="16"/>
        <name val="Times New Roman"/>
        <scheme val="none"/>
      </font>
      <numFmt numFmtId="0" formatCode="General"/>
    </odxf>
    <ndxf>
      <font>
        <b val="0"/>
        <sz val="11"/>
        <color rgb="FFFF0000"/>
        <name val="Times New Roman"/>
        <scheme val="none"/>
      </font>
      <numFmt numFmtId="168" formatCode="#,##0.0"/>
    </ndxf>
  </rcc>
  <rcc rId="3544" sId="1" odxf="1" dxf="1">
    <nc r="N17">
      <f>J17-L17</f>
    </nc>
    <odxf>
      <font>
        <b/>
        <sz val="16"/>
        <name val="Times New Roman"/>
        <scheme val="none"/>
      </font>
      <numFmt numFmtId="0" formatCode="General"/>
    </odxf>
    <ndxf>
      <font>
        <b val="0"/>
        <sz val="11"/>
        <color rgb="FFFF0000"/>
        <name val="Times New Roman"/>
        <scheme val="none"/>
      </font>
      <numFmt numFmtId="168" formatCode="#,##0.0"/>
    </ndxf>
  </rcc>
  <rcc rId="3545" sId="1" odxf="1" dxf="1">
    <nc r="K18">
      <f>D18/C18*100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6" sId="1" odxf="1" dxf="1">
    <nc r="L18">
      <f>H18/G18*100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7" sId="1" odxf="1" dxf="1">
    <nc r="M18">
      <f>F18-K18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48" sId="1" odxf="1" dxf="1">
    <nc r="N18">
      <f>J18-L18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549" sId="1" odxf="1" dxf="1">
    <nc r="K19">
      <f>D19/C19*100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0" sId="1" odxf="1" dxf="1">
    <nc r="L19">
      <f>H19/G19*100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1" sId="1" odxf="1" dxf="1">
    <nc r="M19">
      <f>F19-K19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52" sId="1" odxf="1" dxf="1">
    <nc r="N19">
      <f>J19-L19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53" sId="1" odxf="1" dxf="1">
    <nc r="K20">
      <f>D20/C20*100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4" sId="1" odxf="1" dxf="1">
    <nc r="L20">
      <f>H20/G20*100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5" sId="1" odxf="1" dxf="1">
    <nc r="M20">
      <f>F20-K20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56" sId="1" odxf="1" dxf="1">
    <nc r="N20">
      <f>J20-L20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57" sId="1" odxf="1" dxf="1">
    <nc r="K21">
      <f>D21/C21*100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8" sId="1" odxf="1" dxf="1">
    <nc r="L21">
      <f>H21/G21*100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9" sId="1" odxf="1" dxf="1">
    <nc r="M21">
      <f>F21-K21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60" sId="1" odxf="1" dxf="1">
    <nc r="N21">
      <f>J21-L21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61" sId="1" odxf="1" dxf="1">
    <nc r="K22">
      <f>D22/C22*100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2" sId="1" odxf="1" dxf="1">
    <nc r="L22">
      <f>H22/G22*100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3" sId="1" odxf="1" dxf="1">
    <nc r="M22">
      <f>F22-K22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64" sId="1" odxf="1" dxf="1">
    <nc r="N22">
      <f>J22-L22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65" sId="1" odxf="1" dxf="1">
    <nc r="K23">
      <f>D23/C23*100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6" sId="1" odxf="1" dxf="1">
    <nc r="L23">
      <f>H23/G23*100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7" sId="1" odxf="1" dxf="1">
    <nc r="M23">
      <f>F23-K23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68" sId="1" odxf="1" dxf="1">
    <nc r="N23">
      <f>J23-L23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69" sId="1" odxf="1" dxf="1">
    <nc r="K24">
      <f>D24/C24*100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0" sId="1" odxf="1" dxf="1">
    <nc r="L24">
      <f>H24/G24*100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1" sId="1" odxf="1" dxf="1">
    <nc r="M24">
      <f>F24-K24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72" sId="1" odxf="1" dxf="1">
    <nc r="N24">
      <f>J24-L24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73" sId="1" odxf="1" dxf="1">
    <nc r="K25">
      <f>D25/C25*100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4" sId="1" odxf="1" dxf="1">
    <nc r="L25">
      <f>H25/G25*100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5" sId="1" odxf="1" dxf="1">
    <nc r="M25">
      <f>F25-K25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76" sId="1" odxf="1" dxf="1">
    <nc r="N25">
      <f>J25-L25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77" sId="1" odxf="1" dxf="1">
    <nc r="K26">
      <f>D26/C26*100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8" sId="1" odxf="1" dxf="1">
    <nc r="L26">
      <f>H26/G26*100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9" sId="1" odxf="1" dxf="1">
    <nc r="M26">
      <f>F26-K26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80" sId="1" odxf="1" dxf="1">
    <nc r="N26">
      <f>J26-L26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81" sId="1" odxf="1" dxf="1">
    <nc r="K27">
      <f>D27/C27*100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2" sId="1" odxf="1" dxf="1">
    <nc r="L27">
      <f>H27/G27*100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3" sId="1" odxf="1" dxf="1">
    <nc r="M27">
      <f>F27-K27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84" sId="1" odxf="1" dxf="1">
    <nc r="N27">
      <f>J27-L27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85" sId="1" odxf="1" dxf="1">
    <nc r="K28">
      <f>D28/C28*100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6" sId="1" odxf="1" dxf="1">
    <nc r="L28">
      <f>H28/G28*100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7" sId="1" odxf="1" dxf="1">
    <nc r="M28">
      <f>F28-K28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88" sId="1" odxf="1" dxf="1">
    <nc r="N28">
      <f>J28-L28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89" sId="1" odxf="1" dxf="1">
    <nc r="K29">
      <f>D29/C29*100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0" sId="1" odxf="1" dxf="1">
    <nc r="L29">
      <f>H29/G29*100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1" sId="1" odxf="1" dxf="1">
    <nc r="M29">
      <f>F29-K29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92" sId="1" odxf="1" dxf="1">
    <nc r="N29">
      <f>J29-L29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93" sId="1" odxf="1" dxf="1">
    <nc r="K30">
      <f>D30/C30*100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4" sId="1" odxf="1" dxf="1">
    <nc r="L30">
      <f>H30/G30*100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5" sId="1" odxf="1" dxf="1">
    <nc r="M30">
      <f>F30-K30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96" sId="1" odxf="1" dxf="1">
    <nc r="N30">
      <f>J30-L30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597" sId="1" odxf="1" dxf="1">
    <nc r="K31">
      <f>D31/C31*100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8" sId="1" odxf="1" dxf="1">
    <nc r="L31">
      <f>H31/G31*100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9" sId="1" odxf="1" dxf="1">
    <nc r="M31">
      <f>F31-K31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600" sId="1" odxf="1" dxf="1">
    <nc r="N31">
      <f>J31-L31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601" sId="1" odxf="1" dxf="1">
    <nc r="K32">
      <f>D32/C32*100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2" sId="1" odxf="1" dxf="1">
    <nc r="L32">
      <f>H32/G32*100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3" sId="1" odxf="1" dxf="1">
    <nc r="M32">
      <f>F32-K32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604" sId="1" odxf="1" dxf="1">
    <nc r="N32">
      <f>J32-L32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605" sId="1" odxf="1" dxf="1">
    <nc r="K33">
      <f>D33/C33*100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6" sId="1" odxf="1" dxf="1">
    <nc r="L33">
      <f>H33/G33*100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7" sId="1" odxf="1" dxf="1">
    <nc r="M33">
      <f>F33-K33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608" sId="1" odxf="1" dxf="1">
    <nc r="N33">
      <f>J33-L33</f>
    </nc>
    <odxf>
      <font>
        <sz val="11"/>
        <color indexed="8"/>
      </font>
      <numFmt numFmtId="0" formatCode="General"/>
    </odxf>
    <ndxf>
      <font>
        <sz val="11"/>
        <color rgb="FFFF0000"/>
      </font>
      <numFmt numFmtId="168" formatCode="#,##0.0"/>
    </ndxf>
  </rcc>
  <rcc rId="3609" sId="1" odxf="1" dxf="1">
    <nc r="K34">
      <f>D34/C34*100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0" sId="1" odxf="1" dxf="1">
    <nc r="L34">
      <f>H34/G34*100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1" sId="1" odxf="1" dxf="1">
    <nc r="M34">
      <f>F34-K34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12" sId="1" odxf="1" dxf="1">
    <nc r="N34">
      <f>J34-L34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13" sId="1" odxf="1" dxf="1">
    <nc r="K35">
      <f>D35/C35*100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4" sId="1" odxf="1" dxf="1">
    <nc r="L35">
      <f>H35/G35*100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5" sId="1" odxf="1" dxf="1">
    <nc r="M35">
      <f>F35-K35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16" sId="1" odxf="1" dxf="1">
    <nc r="N35">
      <f>J35-L35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17" sId="1" odxf="1" dxf="1">
    <nc r="K36">
      <f>D36/C36*100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8" sId="1" odxf="1" dxf="1">
    <nc r="L36">
      <f>H36/G36*100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9" sId="1" odxf="1" dxf="1">
    <nc r="M36">
      <f>F36-K36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20" sId="1" odxf="1" dxf="1">
    <nc r="N36">
      <f>J36-L36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21" sId="1" odxf="1" dxf="1">
    <nc r="K37">
      <f>D37/C37*100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2" sId="1" odxf="1" dxf="1">
    <nc r="L37">
      <f>H37/G37*100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3" sId="1" odxf="1" dxf="1">
    <nc r="M37">
      <f>F37-K37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24" sId="1" odxf="1" dxf="1">
    <nc r="N37">
      <f>J37-L37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25" sId="1" odxf="1" dxf="1">
    <nc r="K38">
      <f>D38/C38*100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6" sId="1" odxf="1" dxf="1">
    <nc r="L38">
      <f>H38/G38*100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7" sId="1" odxf="1" dxf="1">
    <nc r="M38">
      <f>F38-K38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28" sId="1" odxf="1" dxf="1">
    <nc r="N38">
      <f>J38-L38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29" sId="1" odxf="1" dxf="1">
    <nc r="K39">
      <f>D39/C39*100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0" sId="1" odxf="1" dxf="1">
    <nc r="L39">
      <f>H39/G39*100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1" sId="1" odxf="1" dxf="1">
    <nc r="M39">
      <f>F39-K39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32" sId="1" odxf="1" dxf="1">
    <nc r="N39">
      <f>J39-L39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33" sId="1" odxf="1" dxf="1">
    <nc r="K40">
      <f>D40/C40*100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4" sId="1" odxf="1" dxf="1">
    <nc r="L40">
      <f>H40/G40*100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5" sId="1" odxf="1" dxf="1">
    <nc r="M40">
      <f>F40-K40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36" sId="1" odxf="1" dxf="1">
    <nc r="N40">
      <f>J40-L40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37" sId="1" odxf="1" dxf="1">
    <nc r="K41">
      <f>D41/C41*100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8" sId="1" odxf="1" dxf="1">
    <nc r="L41">
      <f>H41/G41*100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9" sId="1" odxf="1" dxf="1">
    <nc r="M41">
      <f>F41-K41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40" sId="1" odxf="1" dxf="1">
    <nc r="N41">
      <f>J41-L41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41" sId="1" odxf="1" dxf="1">
    <nc r="K42">
      <f>D42/C42*100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2" sId="1" odxf="1" dxf="1">
    <nc r="L42">
      <f>H42/G42*100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3" sId="1" odxf="1" dxf="1">
    <nc r="M42">
      <f>F42-K42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44" sId="1" odxf="1" dxf="1">
    <nc r="N42">
      <f>J42-L42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45" sId="1" odxf="1" dxf="1">
    <nc r="K43">
      <f>D43/C43*100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6" sId="1" odxf="1" dxf="1">
    <nc r="L43">
      <f>H43/G43*100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7" sId="1" odxf="1" dxf="1">
    <nc r="M43">
      <f>F43-K43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48" sId="1" odxf="1" dxf="1">
    <nc r="N43">
      <f>J43-L43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49" sId="1" odxf="1" dxf="1">
    <nc r="K44">
      <f>D44/C44*100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0" sId="1" odxf="1" dxf="1">
    <nc r="L44">
      <f>H44/G44*100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1" sId="1" odxf="1" dxf="1">
    <nc r="M44">
      <f>F44-K44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52" sId="1" odxf="1" dxf="1">
    <nc r="N44">
      <f>J44-L44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53" sId="1" odxf="1" dxf="1">
    <nc r="K45">
      <f>D45/C45*100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4" sId="1" odxf="1" dxf="1">
    <nc r="L45">
      <f>H45/G45*100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5" sId="1" odxf="1" dxf="1">
    <nc r="M45">
      <f>F45-K45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56" sId="1" odxf="1" dxf="1">
    <nc r="N45">
      <f>J45-L45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57" sId="1" odxf="1" dxf="1">
    <nc r="K46">
      <f>D46/C46*100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8" sId="1" odxf="1" dxf="1">
    <nc r="L46">
      <f>H46/G46*100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9" sId="1" odxf="1" dxf="1">
    <nc r="M46">
      <f>F46-K46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60" sId="1" odxf="1" dxf="1">
    <nc r="N46">
      <f>J46-L46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61" sId="1" odxf="1" dxf="1">
    <nc r="K47">
      <f>D47/C47*100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2" sId="1" odxf="1" dxf="1">
    <nc r="L47">
      <f>H47/G47*100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3" sId="1" odxf="1" dxf="1">
    <nc r="M47">
      <f>F47-K47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64" sId="1" odxf="1" dxf="1">
    <nc r="N47">
      <f>J47-L47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65" sId="1" odxf="1" dxf="1">
    <nc r="K48">
      <f>D48/C48*100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6" sId="1" odxf="1" dxf="1">
    <nc r="L48">
      <f>H48/G48*100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7" sId="1" odxf="1" dxf="1">
    <nc r="M48">
      <f>F48-K48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68" sId="1" odxf="1" dxf="1">
    <nc r="N48">
      <f>J48-L48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69" sId="1" odxf="1" dxf="1">
    <nc r="K49">
      <f>D49/C49*100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0" sId="1" odxf="1" dxf="1">
    <nc r="L49">
      <f>H49/G49*100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1" sId="1" odxf="1" dxf="1">
    <nc r="M49">
      <f>F49-K49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72" sId="1" odxf="1" dxf="1">
    <nc r="N49">
      <f>J49-L49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73" sId="1" odxf="1" dxf="1">
    <nc r="K50">
      <f>D50/C50*100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4" sId="1" odxf="1" dxf="1">
    <nc r="L50">
      <f>H50/G50*100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5" sId="1" odxf="1" dxf="1">
    <nc r="M50">
      <f>F50-K50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76" sId="1" odxf="1" dxf="1">
    <nc r="N50">
      <f>J50-L50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77" sId="1" odxf="1" dxf="1">
    <nc r="K51">
      <f>D51/C51*100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8" sId="1" odxf="1" dxf="1">
    <nc r="L51">
      <f>H51/G51*100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9" sId="1" odxf="1" dxf="1">
    <nc r="M51">
      <f>F51-K51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80" sId="1" odxf="1" dxf="1">
    <nc r="N51">
      <f>J51-L51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81" sId="1" odxf="1" dxf="1">
    <nc r="K52">
      <f>D52/C52*100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2" sId="1" odxf="1" dxf="1">
    <nc r="L52">
      <f>H52/G52*100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3" sId="1" odxf="1" dxf="1">
    <nc r="M52">
      <f>F52-K52</f>
    </nc>
    <odxf>
      <font>
        <b/>
        <sz val="16"/>
        <color indexed="8"/>
        <name val="Times New Roman"/>
        <scheme val="none"/>
      </font>
      <numFmt numFmtId="0" formatCode="General"/>
    </odxf>
    <ndxf>
      <font>
        <b val="0"/>
        <sz val="11"/>
        <color rgb="FFFF0000"/>
        <name val="Times New Roman"/>
        <scheme val="none"/>
      </font>
      <numFmt numFmtId="168" formatCode="#,##0.0"/>
    </ndxf>
  </rcc>
  <rcc rId="3684" sId="1" odxf="1" dxf="1">
    <nc r="N52">
      <f>J52-L52</f>
    </nc>
    <odxf>
      <font>
        <b/>
        <sz val="16"/>
        <color indexed="8"/>
        <name val="Times New Roman"/>
        <scheme val="none"/>
      </font>
      <numFmt numFmtId="0" formatCode="General"/>
    </odxf>
    <ndxf>
      <font>
        <b val="0"/>
        <sz val="11"/>
        <color rgb="FFFF0000"/>
        <name val="Times New Roman"/>
        <scheme val="none"/>
      </font>
      <numFmt numFmtId="168" formatCode="#,##0.0"/>
    </ndxf>
  </rcc>
  <rcc rId="3685" sId="1" odxf="1" dxf="1">
    <nc r="K53">
      <f>D53/C53*100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6" sId="1" odxf="1" dxf="1">
    <nc r="L53">
      <f>H53/G53*100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7" sId="1" odxf="1" dxf="1">
    <nc r="M53">
      <f>F53-K53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88" sId="1" odxf="1" dxf="1">
    <nc r="N53">
      <f>J53-L53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89" sId="1" odxf="1" dxf="1">
    <nc r="K54">
      <f>D54/C54*100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0" sId="1" odxf="1" dxf="1">
    <nc r="L54">
      <f>H54/G54*100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1" sId="1" odxf="1" dxf="1">
    <nc r="M54">
      <f>F54-K54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92" sId="1" odxf="1" dxf="1">
    <nc r="N54">
      <f>J54-L54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93" sId="1" odxf="1" dxf="1">
    <nc r="K55">
      <f>D55/C55*100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4" sId="1" odxf="1" dxf="1">
    <nc r="L55">
      <f>H55/G55*100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5" sId="1" odxf="1" dxf="1">
    <nc r="M55">
      <f>F55-K55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96" sId="1" odxf="1" dxf="1">
    <nc r="N55">
      <f>J55-L55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697" sId="1" odxf="1" dxf="1">
    <nc r="K56">
      <f>D56/C56*100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8" sId="1" odxf="1" dxf="1">
    <nc r="L56">
      <f>H56/G56*100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9" sId="1" odxf="1" dxf="1">
    <nc r="M56">
      <f>F56-K56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00" sId="1" odxf="1" dxf="1">
    <nc r="N56">
      <f>J56-L56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01" sId="1" odxf="1" dxf="1">
    <nc r="K57">
      <f>D57/C57*100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2" sId="1" odxf="1" dxf="1">
    <nc r="L57">
      <f>H57/G57*100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3" sId="1" odxf="1" dxf="1">
    <nc r="M57">
      <f>F57-K57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04" sId="1" odxf="1" dxf="1">
    <nc r="N57">
      <f>J57-L57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05" sId="1" odxf="1" dxf="1">
    <nc r="K58">
      <f>D58/C58*100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6" sId="1" odxf="1" dxf="1">
    <nc r="L58">
      <f>H58/G58*100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7" sId="1" odxf="1" dxf="1">
    <nc r="M58">
      <f>F58-K58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08" sId="1" odxf="1" dxf="1">
    <nc r="N58">
      <f>J58-L58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09" sId="1" odxf="1" dxf="1">
    <nc r="K59">
      <f>D59/C59*100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0" sId="1" odxf="1" dxf="1">
    <nc r="L59">
      <f>H59/G59*100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1" sId="1" odxf="1" dxf="1">
    <nc r="M59">
      <f>F59-K59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12" sId="1" odxf="1" dxf="1">
    <nc r="N59">
      <f>J59-L59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13" sId="1" odxf="1" dxf="1">
    <nc r="K60">
      <f>D60/C60*100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1" odxf="1" dxf="1">
    <nc r="L60">
      <f>H60/G60*100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5" sId="1" odxf="1" dxf="1">
    <nc r="M60">
      <f>F60-K60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16" sId="1" odxf="1" dxf="1">
    <nc r="N60">
      <f>J60-L60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17" sId="1" odxf="1" dxf="1">
    <nc r="K61">
      <f>D61/C61*100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8" sId="1" odxf="1" dxf="1">
    <nc r="L61">
      <f>H61/G61*100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9" sId="1" odxf="1" dxf="1">
    <nc r="M61">
      <f>F61-K61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20" sId="1" odxf="1" dxf="1">
    <nc r="N61">
      <f>J61-L61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21" sId="1" odxf="1" dxf="1">
    <nc r="K62">
      <f>D62/C62*100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2" sId="1" odxf="1" dxf="1">
    <nc r="L62">
      <f>H62/G62*100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3" sId="1" odxf="1" dxf="1">
    <nc r="M62">
      <f>F62-K62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24" sId="1" odxf="1" dxf="1">
    <nc r="N62">
      <f>J62-L62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25" sId="1" odxf="1" dxf="1">
    <nc r="K63">
      <f>D63/C63*100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6" sId="1" odxf="1" dxf="1">
    <nc r="L63">
      <f>H63/G63*100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7" sId="1" odxf="1" dxf="1">
    <nc r="M63">
      <f>F63-K63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28" sId="1" odxf="1" dxf="1">
    <nc r="N63">
      <f>J63-L63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29" sId="1" odxf="1" dxf="1">
    <nc r="K64">
      <f>D64/C64*100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0" sId="1" odxf="1" dxf="1">
    <nc r="L64">
      <f>H64/G64*100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1" sId="1" odxf="1" dxf="1">
    <nc r="M64">
      <f>F64-K64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32" sId="1" odxf="1" dxf="1">
    <nc r="N64">
      <f>J64-L64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33" sId="1" odxf="1" dxf="1">
    <nc r="K65">
      <f>D65/C65*100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4" sId="1" odxf="1" dxf="1">
    <nc r="L65">
      <f>H65/G65*100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5" sId="1" odxf="1" dxf="1">
    <nc r="M65">
      <f>F65-K65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36" sId="1" odxf="1" dxf="1">
    <nc r="N65">
      <f>J65-L65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37" sId="1" odxf="1" dxf="1">
    <nc r="K66">
      <f>D66/C66*100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8" sId="1" odxf="1" dxf="1">
    <nc r="L66">
      <f>H66/G66*100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9" sId="1" odxf="1" dxf="1">
    <nc r="M66">
      <f>F66-K66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40" sId="1" odxf="1" dxf="1">
    <nc r="N66">
      <f>J66-L66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41" sId="1" odxf="1" dxf="1">
    <nc r="K67">
      <f>D67/C67*100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2" sId="1" odxf="1" dxf="1">
    <nc r="L67">
      <f>H67/G67*100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3" sId="1" odxf="1" dxf="1">
    <nc r="M67">
      <f>F67-K67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44" sId="1" odxf="1" dxf="1">
    <nc r="N67">
      <f>J67-L67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45" sId="1" odxf="1" dxf="1">
    <nc r="K68">
      <f>D68/C68*100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6" sId="1" odxf="1" dxf="1">
    <nc r="L68">
      <f>H68/G68*100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7" sId="1" odxf="1" dxf="1">
    <nc r="M68">
      <f>F68-K68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48" sId="1" odxf="1" dxf="1">
    <nc r="N68">
      <f>J68-L68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49" sId="1" odxf="1" dxf="1">
    <nc r="K69">
      <f>D69/C69*100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0" sId="1" odxf="1" dxf="1">
    <nc r="L69">
      <f>H69/G69*100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1" sId="1" odxf="1" dxf="1">
    <nc r="M69">
      <f>F69-K69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52" sId="1" odxf="1" dxf="1">
    <nc r="N69">
      <f>J69-L69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53" sId="1" odxf="1" dxf="1">
    <nc r="K70">
      <f>D70/C70*100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4" sId="1" odxf="1" dxf="1">
    <nc r="L70">
      <f>H70/G70*100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5" sId="1" odxf="1" dxf="1">
    <nc r="M70">
      <f>F70-K70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56" sId="1" odxf="1" dxf="1">
    <nc r="N70">
      <f>J70-L70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57" sId="1" odxf="1" dxf="1">
    <nc r="K71">
      <f>D71/C71*100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8" sId="1" odxf="1" dxf="1">
    <nc r="L71">
      <f>H71/G71*100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9" sId="1" odxf="1" dxf="1">
    <nc r="M71">
      <f>F71-K71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60" sId="1" odxf="1" dxf="1">
    <nc r="N71">
      <f>J71-L71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61" sId="1" odxf="1" dxf="1">
    <nc r="K72">
      <f>D72/C72*100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2" sId="1" odxf="1" dxf="1">
    <nc r="L72">
      <f>H72/G72*100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3" sId="1" odxf="1" dxf="1">
    <nc r="M72">
      <f>F72-K72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64" sId="1" odxf="1" dxf="1">
    <nc r="N72">
      <f>J72-L72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65" sId="1" odxf="1" dxf="1">
    <nc r="K73">
      <f>D73/C73*100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6" sId="1" odxf="1" dxf="1">
    <nc r="L73">
      <f>H73/G73*100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7" sId="1" odxf="1" dxf="1">
    <nc r="M73">
      <f>F73-K73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68" sId="1" odxf="1" dxf="1">
    <nc r="N73">
      <f>J73-L73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69" sId="1" odxf="1" dxf="1">
    <nc r="K74">
      <f>D74/C74*100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0" sId="1" odxf="1" dxf="1">
    <nc r="L74">
      <f>H74/G74*100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1" sId="1" odxf="1" dxf="1">
    <nc r="M74">
      <f>F74-K74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72" sId="1" odxf="1" dxf="1">
    <nc r="N74">
      <f>J74-L74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73" sId="1" odxf="1" dxf="1">
    <nc r="K75">
      <f>D75/C75*100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4" sId="1" odxf="1" dxf="1">
    <nc r="L75">
      <f>H75/G75*100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5" sId="1" odxf="1" dxf="1">
    <nc r="M75">
      <f>F75-K75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76" sId="1" odxf="1" dxf="1">
    <nc r="N75">
      <f>J75-L75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77" sId="1" odxf="1" dxf="1">
    <nc r="K76">
      <f>D76/C76*100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8" sId="1" odxf="1" dxf="1">
    <nc r="L76">
      <f>H76/G76*100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9" sId="1" odxf="1" dxf="1">
    <nc r="M76">
      <f>F76-K76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80" sId="1" odxf="1" dxf="1">
    <nc r="N76">
      <f>J76-L76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81" sId="1" odxf="1" dxf="1">
    <nc r="K77">
      <f>D77/C77*100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2" sId="1" odxf="1" dxf="1">
    <nc r="L77">
      <f>H77/G77*100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3" sId="1" odxf="1" dxf="1">
    <nc r="M77">
      <f>F77-K77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84" sId="1" odxf="1" dxf="1">
    <nc r="N77">
      <f>J77-L77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85" sId="1" odxf="1" dxf="1">
    <nc r="K78">
      <f>D78/C78*100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6" sId="1" odxf="1" dxf="1">
    <nc r="L78">
      <f>H78/G78*100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7" sId="1" odxf="1" dxf="1">
    <nc r="M78">
      <f>F78-K78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88" sId="1" odxf="1" dxf="1">
    <nc r="N78">
      <f>J78-L78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89" sId="1" odxf="1" dxf="1">
    <nc r="K79">
      <f>D79/C79*100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0" sId="1" odxf="1" dxf="1">
    <nc r="L79">
      <f>H79/G79*100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1" sId="1" odxf="1" dxf="1">
    <nc r="M79">
      <f>F79-K79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92" sId="1" odxf="1" dxf="1">
    <nc r="N79">
      <f>J79-L79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793" sId="1" odxf="1" dxf="1">
    <nc r="K80">
      <f>D80/C80*100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4" sId="1" odxf="1" dxf="1">
    <nc r="L80">
      <f>H80/G80*100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5" sId="1" odxf="1" dxf="1">
    <nc r="M80">
      <f>F80-K80</f>
    </nc>
    <odxf>
      <font>
        <sz val="14"/>
      </font>
      <numFmt numFmtId="0" formatCode="General"/>
    </odxf>
    <ndxf>
      <font>
        <sz val="11"/>
        <color rgb="FFFF0000"/>
      </font>
      <numFmt numFmtId="168" formatCode="#,##0.0"/>
    </ndxf>
  </rcc>
  <rcc rId="3796" sId="1" odxf="1" dxf="1">
    <nc r="N80">
      <f>J80-L80</f>
    </nc>
    <odxf>
      <font>
        <sz val="14"/>
      </font>
      <numFmt numFmtId="0" formatCode="General"/>
    </odxf>
    <ndxf>
      <font>
        <sz val="11"/>
        <color rgb="FFFF0000"/>
      </font>
      <numFmt numFmtId="168" formatCode="#,##0.0"/>
    </ndxf>
  </rcc>
  <rcc rId="3797" sId="1" odxf="1" dxf="1">
    <nc r="K81">
      <f>D81/C81*100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8" sId="1" odxf="1" dxf="1">
    <nc r="L81">
      <f>H81/G81*100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9" sId="1" odxf="1" dxf="1">
    <nc r="M81">
      <f>F81-K81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00" sId="1" odxf="1" dxf="1">
    <nc r="N81">
      <f>J81-L81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01" sId="1" odxf="1" dxf="1">
    <nc r="K82">
      <f>D82/C82*100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2" sId="1" odxf="1" dxf="1">
    <nc r="L82">
      <f>H82/G82*100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3" sId="1" odxf="1" dxf="1">
    <nc r="M82">
      <f>F82-K82</f>
    </nc>
    <odxf>
      <numFmt numFmtId="0" formatCode="General"/>
    </odxf>
    <ndxf>
      <numFmt numFmtId="168" formatCode="#,##0.0"/>
    </ndxf>
  </rcc>
  <rcc rId="3804" sId="1" odxf="1" dxf="1">
    <nc r="N82">
      <f>J82-L82</f>
    </nc>
    <odxf>
      <numFmt numFmtId="0" formatCode="General"/>
    </odxf>
    <ndxf>
      <numFmt numFmtId="168" formatCode="#,##0.0"/>
    </ndxf>
  </rcc>
  <rcc rId="3805" sId="1" odxf="1" dxf="1">
    <nc r="K83">
      <f>D83/C83*100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6" sId="1" odxf="1" dxf="1">
    <nc r="L83">
      <f>H83/G83*100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7" sId="1" odxf="1" dxf="1">
    <nc r="M83">
      <f>F83-K83</f>
    </nc>
    <odxf>
      <font>
        <b/>
        <sz val="11"/>
        <color indexed="8"/>
      </font>
      <numFmt numFmtId="0" formatCode="General"/>
    </odxf>
    <ndxf>
      <font>
        <b val="0"/>
        <sz val="11"/>
        <color rgb="FFFF0000"/>
      </font>
      <numFmt numFmtId="168" formatCode="#,##0.0"/>
    </ndxf>
  </rcc>
  <rcc rId="3808" sId="1" odxf="1" dxf="1">
    <nc r="N83">
      <f>J83-L83</f>
    </nc>
    <odxf>
      <font>
        <b/>
        <sz val="11"/>
        <color indexed="8"/>
      </font>
      <numFmt numFmtId="0" formatCode="General"/>
    </odxf>
    <ndxf>
      <font>
        <b val="0"/>
        <sz val="11"/>
        <color rgb="FFFF0000"/>
      </font>
      <numFmt numFmtId="168" formatCode="#,##0.0"/>
    </ndxf>
  </rcc>
  <rcc rId="3809" sId="1" odxf="1" dxf="1">
    <nc r="K84">
      <f>D84/C84*100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0" sId="1" odxf="1" dxf="1">
    <nc r="L84">
      <f>H84/G84*100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1" sId="1" odxf="1" dxf="1">
    <nc r="M84">
      <f>F84-K84</f>
    </nc>
    <odxf>
      <font>
        <b/>
        <sz val="16"/>
        <name val="Times New Roman"/>
        <scheme val="none"/>
      </font>
      <numFmt numFmtId="0" formatCode="General"/>
    </odxf>
    <ndxf>
      <font>
        <b val="0"/>
        <sz val="11"/>
        <color rgb="FFFF0000"/>
        <name val="Times New Roman"/>
        <scheme val="none"/>
      </font>
      <numFmt numFmtId="168" formatCode="#,##0.0"/>
    </ndxf>
  </rcc>
  <rcc rId="3812" sId="1" odxf="1" dxf="1">
    <nc r="N84">
      <f>J84-L84</f>
    </nc>
    <odxf>
      <font>
        <b/>
        <sz val="16"/>
        <name val="Times New Roman"/>
        <scheme val="none"/>
      </font>
      <numFmt numFmtId="0" formatCode="General"/>
    </odxf>
    <ndxf>
      <font>
        <b val="0"/>
        <sz val="11"/>
        <color rgb="FFFF0000"/>
        <name val="Times New Roman"/>
        <scheme val="none"/>
      </font>
      <numFmt numFmtId="168" formatCode="#,##0.0"/>
    </ndxf>
  </rcc>
  <rcc rId="3813" sId="1" odxf="1" dxf="1">
    <nc r="K85">
      <f>D85/C85*100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4" sId="1" odxf="1" dxf="1">
    <nc r="L85">
      <f>H85/G85*100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5" sId="1" odxf="1" dxf="1">
    <nc r="M85">
      <f>F85-K85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16" sId="1" odxf="1" dxf="1">
    <nc r="N85">
      <f>J85-L85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17" sId="1" odxf="1" dxf="1">
    <nc r="K86">
      <f>D86/C86*100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8" sId="1" odxf="1" dxf="1">
    <nc r="L86">
      <f>H86/G86*100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9" sId="1" odxf="1" dxf="1">
    <nc r="M86">
      <f>F86-K86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20" sId="1" odxf="1" dxf="1">
    <nc r="N86">
      <f>J86-L86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21" sId="1" odxf="1" dxf="1">
    <nc r="K87">
      <f>D87/C87*100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2" sId="1" odxf="1" dxf="1">
    <nc r="L87">
      <f>H87/G87*100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3" sId="1" odxf="1" dxf="1">
    <nc r="M87">
      <f>F87-K87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24" sId="1" odxf="1" dxf="1">
    <nc r="N87">
      <f>J87-L87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25" sId="1" odxf="1" dxf="1">
    <nc r="K88">
      <f>D88/C88*100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6" sId="1" odxf="1" dxf="1">
    <nc r="L88">
      <f>H88/G88*100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7" sId="1" odxf="1" dxf="1">
    <nc r="M88">
      <f>F88-K88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28" sId="1" odxf="1" dxf="1">
    <nc r="N88">
      <f>J88-L88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29" sId="1" odxf="1" dxf="1">
    <nc r="K89">
      <f>D89/C89*100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0" sId="1" odxf="1" dxf="1">
    <nc r="L89">
      <f>H89/G89*100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1" sId="1" odxf="1" dxf="1">
    <nc r="M89">
      <f>F89-K89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32" sId="1" odxf="1" dxf="1">
    <nc r="N89">
      <f>J89-L89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33" sId="1" odxf="1" dxf="1">
    <nc r="K90">
      <f>D90/C90*100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4" sId="1" odxf="1" dxf="1">
    <nc r="L90">
      <f>H90/G90*100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5" sId="1" odxf="1" dxf="1">
    <nc r="M90">
      <f>F90-K90</f>
    </nc>
    <odxf>
      <font>
        <b/>
        <sz val="14"/>
        <color theme="1"/>
      </font>
      <numFmt numFmtId="0" formatCode="General"/>
    </odxf>
    <ndxf>
      <font>
        <b val="0"/>
        <sz val="11"/>
        <color rgb="FFFF0000"/>
      </font>
      <numFmt numFmtId="168" formatCode="#,##0.0"/>
    </ndxf>
  </rcc>
  <rcc rId="3836" sId="1" odxf="1" dxf="1">
    <nc r="N90">
      <f>J90-L90</f>
    </nc>
    <odxf>
      <font>
        <b/>
        <sz val="14"/>
        <color theme="1"/>
      </font>
      <numFmt numFmtId="0" formatCode="General"/>
    </odxf>
    <ndxf>
      <font>
        <b val="0"/>
        <sz val="11"/>
        <color rgb="FFFF0000"/>
      </font>
      <numFmt numFmtId="168" formatCode="#,##0.0"/>
    </ndxf>
  </rcc>
  <rcc rId="3837" sId="1" odxf="1" dxf="1">
    <nc r="K91">
      <f>D91/C91*100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8" sId="1" odxf="1" dxf="1">
    <nc r="L91">
      <f>H91/G91*100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9" sId="1" odxf="1" dxf="1">
    <nc r="M91">
      <f>F91-K91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40" sId="1" odxf="1" dxf="1">
    <nc r="N91">
      <f>J91-L91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41" sId="1" odxf="1" dxf="1">
    <nc r="K92">
      <f>D92/C92*100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2" sId="1" odxf="1" dxf="1">
    <nc r="L92">
      <f>H92/G92*100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3" sId="1" odxf="1" dxf="1">
    <nc r="M92">
      <f>F92-K92</f>
    </nc>
    <odxf>
      <font>
        <b/>
        <sz val="11"/>
      </font>
      <numFmt numFmtId="0" formatCode="General"/>
    </odxf>
    <ndxf>
      <font>
        <b val="0"/>
        <sz val="11"/>
        <color rgb="FFFF0000"/>
      </font>
      <numFmt numFmtId="168" formatCode="#,##0.0"/>
    </ndxf>
  </rcc>
  <rcc rId="3844" sId="1" odxf="1" dxf="1">
    <nc r="N92">
      <f>J92-L92</f>
    </nc>
    <odxf>
      <font>
        <b/>
        <sz val="11"/>
      </font>
      <numFmt numFmtId="0" formatCode="General"/>
    </odxf>
    <ndxf>
      <font>
        <b val="0"/>
        <sz val="11"/>
        <color rgb="FFFF0000"/>
      </font>
      <numFmt numFmtId="168" formatCode="#,##0.0"/>
    </ndxf>
  </rcc>
  <rcc rId="3845" sId="1" odxf="1" dxf="1">
    <nc r="K93">
      <f>D93/C93*100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6" sId="1" odxf="1" dxf="1">
    <nc r="L93">
      <f>H93/G93*100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7" sId="1" odxf="1" dxf="1">
    <nc r="M93">
      <f>F93-K93</f>
    </nc>
    <odxf>
      <font>
        <b/>
        <sz val="11"/>
      </font>
      <numFmt numFmtId="0" formatCode="General"/>
    </odxf>
    <ndxf>
      <font>
        <b val="0"/>
        <sz val="11"/>
        <color rgb="FFFF0000"/>
      </font>
      <numFmt numFmtId="168" formatCode="#,##0.0"/>
    </ndxf>
  </rcc>
  <rcc rId="3848" sId="1" odxf="1" dxf="1">
    <nc r="N93">
      <f>J93-L93</f>
    </nc>
    <odxf>
      <font>
        <b/>
        <sz val="11"/>
      </font>
      <numFmt numFmtId="0" formatCode="General"/>
    </odxf>
    <ndxf>
      <font>
        <b val="0"/>
        <sz val="11"/>
        <color rgb="FFFF0000"/>
      </font>
      <numFmt numFmtId="168" formatCode="#,##0.0"/>
    </ndxf>
  </rcc>
  <rcc rId="3849" sId="1" odxf="1" dxf="1">
    <nc r="K94">
      <f>D94/C94*100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0" sId="1" odxf="1" dxf="1">
    <nc r="L94">
      <f>H94/G94*100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1" sId="1" odxf="1" dxf="1">
    <nc r="M94">
      <f>F94-K94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52" sId="1" odxf="1" dxf="1">
    <nc r="N94">
      <f>J94-L94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53" sId="1" odxf="1" dxf="1">
    <nc r="K95">
      <f>D95/C95*100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4" sId="1" odxf="1" dxf="1">
    <nc r="L95">
      <f>H95/G95*100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5" sId="1" odxf="1" dxf="1">
    <nc r="M95">
      <f>F95-K95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56" sId="1" odxf="1" dxf="1">
    <nc r="N95">
      <f>J95-L95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57" sId="1" odxf="1" dxf="1">
    <nc r="K96">
      <f>D96/C96*100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8" sId="1" odxf="1" dxf="1">
    <nc r="L96">
      <f>H96/G96*100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9" sId="1" odxf="1" dxf="1">
    <nc r="M96">
      <f>F96-K96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60" sId="1" odxf="1" dxf="1">
    <nc r="N96">
      <f>J96-L96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61" sId="1" odxf="1" dxf="1">
    <nc r="K97">
      <f>D97/C97*100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2" sId="1" odxf="1" dxf="1">
    <nc r="L97">
      <f>H97/G97*100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3" sId="1" odxf="1" dxf="1">
    <nc r="M97">
      <f>F97-K97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64" sId="1" odxf="1" dxf="1">
    <nc r="N97">
      <f>J97-L97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65" sId="1" odxf="1" dxf="1">
    <nc r="K98">
      <f>D98/C98*100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6" sId="1" odxf="1" dxf="1">
    <nc r="L98">
      <f>H98/G98*100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7" sId="1" odxf="1" dxf="1">
    <nc r="M98">
      <f>F98-K98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68" sId="1" odxf="1" dxf="1">
    <nc r="N98">
      <f>J98-L98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69" sId="1" odxf="1" dxf="1">
    <nc r="K99">
      <f>D99/C99*100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0" sId="1" odxf="1" dxf="1">
    <nc r="L99">
      <f>H99/G99*100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1" sId="1" odxf="1" dxf="1">
    <nc r="M99">
      <f>F99-K99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72" sId="1" odxf="1" dxf="1">
    <nc r="N99">
      <f>J99-L99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73" sId="1" odxf="1" dxf="1">
    <nc r="K100">
      <f>D100/C100*100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4" sId="1" odxf="1" dxf="1">
    <nc r="L100">
      <f>H100/G100*100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5" sId="1" odxf="1" dxf="1">
    <nc r="M100">
      <f>F100-K100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76" sId="1" odxf="1" dxf="1">
    <nc r="N100">
      <f>J100-L100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3877" sId="1" odxf="1" dxf="1">
    <nc r="K101">
      <f>D101/C101*100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8" sId="1" odxf="1" dxf="1">
    <nc r="L101">
      <f>H101/G101*100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9" sId="1" odxf="1" dxf="1">
    <nc r="M101">
      <f>F101-K101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80" sId="1" odxf="1" dxf="1">
    <nc r="N101">
      <f>J101-L101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81" sId="1" odxf="1" dxf="1">
    <nc r="K102">
      <f>D102/C102*100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2" sId="1" odxf="1" dxf="1">
    <nc r="L102">
      <f>H102/G102*100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3" sId="1" odxf="1" dxf="1">
    <nc r="M102">
      <f>F102-K102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84" sId="1" odxf="1" dxf="1">
    <nc r="N102">
      <f>J102-L102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85" sId="1" odxf="1" dxf="1">
    <nc r="K103">
      <f>D103/C103*100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6" sId="1" odxf="1" dxf="1">
    <nc r="L103">
      <f>H103/G103*100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7" sId="1" odxf="1" dxf="1">
    <nc r="M103">
      <f>F103-K103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88" sId="1" odxf="1" dxf="1">
    <nc r="N103">
      <f>J103-L103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89" sId="1" odxf="1" dxf="1">
    <nc r="K104">
      <f>D104/C104*100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0" sId="1" odxf="1" dxf="1">
    <nc r="L104">
      <f>H104/G104*100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1" sId="1" odxf="1" dxf="1">
    <nc r="M104">
      <f>F104-K104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92" sId="1" odxf="1" dxf="1">
    <nc r="N104">
      <f>J104-L104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93" sId="1" odxf="1" dxf="1">
    <nc r="K105">
      <f>D105/C105*100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4" sId="1" odxf="1" dxf="1">
    <nc r="L105">
      <f>H105/G105*100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5" sId="1" odxf="1" dxf="1">
    <nc r="M105">
      <f>F105-K105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96" sId="1" odxf="1" dxf="1">
    <nc r="N105">
      <f>J105-L105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897" sId="1" odxf="1" dxf="1">
    <nc r="K106">
      <f>D106/C106*100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8" sId="1" odxf="1" dxf="1">
    <nc r="L106">
      <f>H106/G106*100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9" sId="1" odxf="1" dxf="1">
    <nc r="M106">
      <f>F106-K106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00" sId="1" odxf="1" dxf="1">
    <nc r="N106">
      <f>J106-L106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01" sId="1" odxf="1" dxf="1">
    <nc r="K107">
      <f>D107/C107*100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2" sId="1" odxf="1" dxf="1">
    <nc r="L107">
      <f>H107/G107*100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3" sId="1" odxf="1" dxf="1">
    <nc r="M107">
      <f>F107-K107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04" sId="1" odxf="1" dxf="1">
    <nc r="N107">
      <f>J107-L107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05" sId="1" odxf="1" dxf="1">
    <nc r="K108">
      <f>D108/C108*100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6" sId="1" odxf="1" dxf="1">
    <nc r="L108">
      <f>H108/G108*100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7" sId="1" odxf="1" dxf="1">
    <nc r="M108">
      <f>F108-K108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08" sId="1" odxf="1" dxf="1">
    <nc r="N108">
      <f>J108-L108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09" sId="1" odxf="1" dxf="1">
    <nc r="K109">
      <f>D109/C109*100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0" sId="1" odxf="1" dxf="1">
    <nc r="L109">
      <f>H109/G109*100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1" sId="1" odxf="1" dxf="1">
    <nc r="M109">
      <f>F109-K109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12" sId="1" odxf="1" dxf="1">
    <nc r="N109">
      <f>J109-L109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13" sId="1" odxf="1" dxf="1">
    <nc r="K110">
      <f>D110/C110*100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4" sId="1" odxf="1" dxf="1">
    <nc r="L110">
      <f>H110/G110*100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5" sId="1" odxf="1" dxf="1">
    <nc r="M110">
      <f>F110-K110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16" sId="1" odxf="1" dxf="1">
    <nc r="N110">
      <f>J110-L110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17" sId="1" odxf="1" dxf="1">
    <nc r="K111">
      <f>D111/C111*100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8" sId="1" odxf="1" dxf="1">
    <nc r="L111">
      <f>H111/G111*100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9" sId="1" odxf="1" dxf="1">
    <nc r="M111">
      <f>F111-K111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20" sId="1" odxf="1" dxf="1">
    <nc r="N111">
      <f>J111-L111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21" sId="1" odxf="1" dxf="1">
    <nc r="K112">
      <f>D112/C112*100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2" sId="1" odxf="1" dxf="1">
    <nc r="L112">
      <f>H112/G112*100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3" sId="1" odxf="1" dxf="1">
    <nc r="M112">
      <f>F112-K112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24" sId="1" odxf="1" dxf="1">
    <nc r="N112">
      <f>J112-L112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25" sId="1" odxf="1" dxf="1">
    <nc r="K113">
      <f>D113/C113*100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6" sId="1" odxf="1" dxf="1">
    <nc r="L113">
      <f>H113/G113*100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7" sId="1" odxf="1" dxf="1">
    <nc r="M113">
      <f>F113-K113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28" sId="1" odxf="1" dxf="1">
    <nc r="N113">
      <f>J113-L113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29" sId="1" odxf="1" dxf="1">
    <nc r="K114">
      <f>D114/C114*100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0" sId="1" odxf="1" dxf="1">
    <nc r="L114">
      <f>H114/G114*100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1" sId="1" odxf="1" dxf="1">
    <nc r="M114">
      <f>F114-K114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32" sId="1" odxf="1" dxf="1">
    <nc r="N114">
      <f>J114-L114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33" sId="1" odxf="1" dxf="1">
    <nc r="K115">
      <f>D115/C115*100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4" sId="1" odxf="1" dxf="1">
    <nc r="L115">
      <f>H115/G115*100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5" sId="1" odxf="1" dxf="1">
    <nc r="M115">
      <f>F115-K115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36" sId="1" odxf="1" dxf="1">
    <nc r="N115">
      <f>J115-L115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37" sId="1" odxf="1" dxf="1">
    <nc r="K116">
      <f>D116/C116*100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8" sId="1" odxf="1" dxf="1">
    <nc r="L116">
      <f>H116/G116*100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9" sId="1" odxf="1" dxf="1">
    <nc r="M116">
      <f>F116-K116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40" sId="1" odxf="1" dxf="1">
    <nc r="N116">
      <f>J116-L116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41" sId="1" odxf="1" dxf="1">
    <nc r="K117">
      <f>D117/C117*100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2" sId="1" odxf="1" dxf="1">
    <nc r="L117">
      <f>H117/G117*100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3" sId="1" odxf="1" dxf="1">
    <nc r="M117">
      <f>F117-K117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44" sId="1" odxf="1" dxf="1">
    <nc r="N117">
      <f>J117-L117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45" sId="1" odxf="1" dxf="1">
    <nc r="K118">
      <f>D118/C118*100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6" sId="1" odxf="1" dxf="1">
    <nc r="L118">
      <f>H118/G118*100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7" sId="1" odxf="1" dxf="1">
    <nc r="M118">
      <f>F118-K118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48" sId="1" odxf="1" dxf="1">
    <nc r="N118">
      <f>J118-L118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49" sId="1" odxf="1" dxf="1">
    <nc r="K119">
      <f>D119/C119*100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0" sId="1" odxf="1" dxf="1">
    <nc r="L119">
      <f>H119/G119*100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1" sId="1" odxf="1" dxf="1">
    <nc r="M119">
      <f>F119-K119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52" sId="1" odxf="1" dxf="1">
    <nc r="N119">
      <f>J119-L119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53" sId="1" odxf="1" dxf="1">
    <nc r="K120">
      <f>D120/C120*100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4" sId="1" odxf="1" dxf="1">
    <nc r="L120">
      <f>H120/G120*100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5" sId="1" odxf="1" dxf="1">
    <nc r="M120">
      <f>F120-K120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56" sId="1" odxf="1" dxf="1">
    <nc r="N120">
      <f>J120-L120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57" sId="1" odxf="1" dxf="1">
    <nc r="K121">
      <f>D121/C121*100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8" sId="1" odxf="1" dxf="1">
    <nc r="L121">
      <f>H121/G121*100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9" sId="1" odxf="1" dxf="1">
    <nc r="M121">
      <f>F121-K121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60" sId="1" odxf="1" dxf="1">
    <nc r="N121">
      <f>J121-L121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61" sId="1" odxf="1" dxf="1">
    <nc r="K122">
      <f>D122/C122*100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2" sId="1" odxf="1" dxf="1">
    <nc r="L122">
      <f>H122/G122*100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3" sId="1" odxf="1" dxf="1">
    <nc r="M122">
      <f>F122-K122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64" sId="1" odxf="1" dxf="1">
    <nc r="N122">
      <f>J122-L122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65" sId="1" odxf="1" dxf="1">
    <nc r="K123">
      <f>D123/C123*100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6" sId="1" odxf="1" dxf="1">
    <nc r="L123">
      <f>H123/G123*100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7" sId="1" odxf="1" dxf="1">
    <nc r="M123">
      <f>F123-K123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68" sId="1" odxf="1" dxf="1">
    <nc r="N123">
      <f>J123-L123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69" sId="1" odxf="1" dxf="1">
    <nc r="K124">
      <f>D124/C124*100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0" sId="1" odxf="1" dxf="1">
    <nc r="L124">
      <f>H124/G124*100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1" sId="1" odxf="1" dxf="1">
    <nc r="M124">
      <f>F124-K124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72" sId="1" odxf="1" dxf="1">
    <nc r="N124">
      <f>J124-L124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73" sId="1" odxf="1" dxf="1">
    <nc r="K125">
      <f>D125/C125*100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4" sId="1" odxf="1" dxf="1">
    <nc r="L125">
      <f>H125/G125*100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5" sId="1" odxf="1" dxf="1">
    <nc r="M125">
      <f>F125-K125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76" sId="1" odxf="1" dxf="1">
    <nc r="N125">
      <f>J125-L125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77" sId="1" odxf="1" dxf="1">
    <nc r="K126">
      <f>D126/C126*100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8" sId="1" odxf="1" dxf="1">
    <nc r="L126">
      <f>H126/G126*100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9" sId="1" odxf="1" dxf="1">
    <nc r="M126">
      <f>F126-K126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80" sId="1" odxf="1" dxf="1">
    <nc r="N126">
      <f>J126-L126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81" sId="1" odxf="1" dxf="1">
    <nc r="K127">
      <f>D127/C127*100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2" sId="1" odxf="1" dxf="1">
    <nc r="L127">
      <f>H127/G127*100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3" sId="1" odxf="1" dxf="1">
    <nc r="M127">
      <f>F127-K127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84" sId="1" odxf="1" dxf="1">
    <nc r="N127">
      <f>J127-L127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85" sId="1" odxf="1" dxf="1">
    <nc r="K128">
      <f>D128/C128*100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6" sId="1" odxf="1" dxf="1">
    <nc r="L128">
      <f>H128/G128*100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7" sId="1" odxf="1" dxf="1">
    <nc r="M128">
      <f>F128-K128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88" sId="1" odxf="1" dxf="1">
    <nc r="N128">
      <f>J128-L128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89" sId="1" odxf="1" dxf="1">
    <nc r="K129">
      <f>D129/C129*100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0" sId="1" odxf="1" dxf="1">
    <nc r="L129">
      <f>H129/G129*100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1" sId="1" odxf="1" dxf="1">
    <nc r="M129">
      <f>F129-K129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92" sId="1" odxf="1" dxf="1">
    <nc r="N129">
      <f>J129-L129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93" sId="1" odxf="1" dxf="1">
    <nc r="K130">
      <f>D130/C130*100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4" sId="1" odxf="1" dxf="1">
    <nc r="L130">
      <f>H130/G130*100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5" sId="1" odxf="1" dxf="1">
    <nc r="M130">
      <f>F130-K130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96" sId="1" odxf="1" dxf="1">
    <nc r="N130">
      <f>J130-L130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3997" sId="1" odxf="1" dxf="1">
    <nc r="K131">
      <f>D131/C131*100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8" sId="1" odxf="1" dxf="1">
    <nc r="L131">
      <f>H131/G131*100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9" sId="1" odxf="1" dxf="1">
    <nc r="M131">
      <f>F131-K131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00" sId="1" odxf="1" dxf="1">
    <nc r="N131">
      <f>J131-L131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01" sId="1" odxf="1" dxf="1">
    <nc r="K132">
      <f>D132/C132*100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2" sId="1" odxf="1" dxf="1">
    <nc r="L132">
      <f>H132/G132*100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3" sId="1" odxf="1" dxf="1">
    <nc r="M132">
      <f>F132-K132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04" sId="1" odxf="1" dxf="1">
    <nc r="N132">
      <f>J132-L132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05" sId="1" odxf="1" dxf="1">
    <nc r="K133">
      <f>D133/C133*100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6" sId="1" odxf="1" dxf="1">
    <nc r="L133">
      <f>H133/G133*100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7" sId="1" odxf="1" dxf="1">
    <nc r="M133">
      <f>F133-K133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08" sId="1" odxf="1" dxf="1">
    <nc r="N133">
      <f>J133-L133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09" sId="1" odxf="1" dxf="1">
    <nc r="K134">
      <f>D134/C134*100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0" sId="1" odxf="1" dxf="1">
    <nc r="L134">
      <f>H134/G134*100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1" sId="1" odxf="1" dxf="1">
    <nc r="M134">
      <f>F134-K134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12" sId="1" odxf="1" dxf="1">
    <nc r="N134">
      <f>J134-L134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13" sId="1" odxf="1" dxf="1">
    <nc r="K135">
      <f>D135/C135*100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4" sId="1" odxf="1" dxf="1">
    <nc r="L135">
      <f>H135/G135*100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5" sId="1" odxf="1" dxf="1">
    <nc r="M135">
      <f>F135-K135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16" sId="1" odxf="1" dxf="1">
    <nc r="N135">
      <f>J135-L135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17" sId="1" odxf="1" dxf="1">
    <nc r="K136">
      <f>D136/C136*100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8" sId="1" odxf="1" dxf="1">
    <nc r="L136">
      <f>H136/G136*100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9" sId="1" odxf="1" dxf="1">
    <nc r="M136">
      <f>F136-K136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20" sId="1" odxf="1" dxf="1">
    <nc r="N136">
      <f>J136-L136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21" sId="1" odxf="1" dxf="1">
    <nc r="K137">
      <f>D137/C137*100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2" sId="1" odxf="1" dxf="1">
    <nc r="L137">
      <f>H137/G137*100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3" sId="1" odxf="1" dxf="1">
    <nc r="M137">
      <f>F137-K137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24" sId="1" odxf="1" dxf="1">
    <nc r="N137">
      <f>J137-L137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25" sId="1" odxf="1" dxf="1">
    <nc r="K138">
      <f>D138/C138*100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6" sId="1" odxf="1" dxf="1">
    <nc r="L138">
      <f>H138/G138*100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7" sId="1" odxf="1" dxf="1">
    <nc r="M138">
      <f>F138-K138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28" sId="1" odxf="1" dxf="1">
    <nc r="N138">
      <f>J138-L138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29" sId="1" odxf="1" dxf="1">
    <nc r="K139">
      <f>D139/C139*100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0" sId="1" odxf="1" dxf="1">
    <nc r="L139">
      <f>H139/G139*100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1" sId="1" odxf="1" dxf="1">
    <nc r="M139">
      <f>F139-K139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32" sId="1" odxf="1" dxf="1">
    <nc r="N139">
      <f>J139-L139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33" sId="1" odxf="1" dxf="1">
    <nc r="K140">
      <f>D140/C140*100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4" sId="1" odxf="1" dxf="1">
    <nc r="L140">
      <f>H140/G140*100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5" sId="1" odxf="1" dxf="1">
    <nc r="M140">
      <f>F140-K140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36" sId="1" odxf="1" dxf="1">
    <nc r="N140">
      <f>J140-L140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37" sId="1" odxf="1" dxf="1">
    <nc r="K141">
      <f>D141/C141*100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8" sId="1" odxf="1" dxf="1">
    <nc r="L141">
      <f>H141/G141*100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9" sId="1" odxf="1" dxf="1">
    <nc r="M141">
      <f>F141-K141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40" sId="1" odxf="1" dxf="1">
    <nc r="N141">
      <f>J141-L141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41" sId="1" odxf="1" dxf="1">
    <nc r="K142">
      <f>D142/C142*100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2" sId="1" odxf="1" dxf="1">
    <nc r="L142">
      <f>H142/G142*100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3" sId="1" odxf="1" dxf="1">
    <nc r="M142">
      <f>F142-K142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44" sId="1" odxf="1" dxf="1">
    <nc r="N142">
      <f>J142-L142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45" sId="1" odxf="1" dxf="1">
    <nc r="K143">
      <f>D143/C143*100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6" sId="1" odxf="1" dxf="1">
    <nc r="L143">
      <f>H143/G143*100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7" sId="1" odxf="1" dxf="1">
    <nc r="M143">
      <f>F143-K143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48" sId="1" odxf="1" dxf="1">
    <nc r="N143">
      <f>J143-L143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49" sId="1" odxf="1" dxf="1">
    <nc r="K144">
      <f>D144/C144*100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0" sId="1" odxf="1" dxf="1">
    <nc r="L144">
      <f>H144/G144*100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1" sId="1" odxf="1" dxf="1">
    <nc r="M144">
      <f>F144-K144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52" sId="1" odxf="1" dxf="1">
    <nc r="N144">
      <f>J144-L144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53" sId="1" odxf="1" dxf="1">
    <nc r="K145">
      <f>D145/C145*100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4" sId="1" odxf="1" dxf="1">
    <nc r="L145">
      <f>H145/G145*100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5" sId="1" odxf="1" dxf="1">
    <nc r="M145">
      <f>F145-K145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56" sId="1" odxf="1" dxf="1">
    <nc r="N145">
      <f>J145-L145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57" sId="1" odxf="1" dxf="1">
    <nc r="K146">
      <f>D146/C146*100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8" sId="1" odxf="1" dxf="1">
    <nc r="L146">
      <f>H146/G146*100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9" sId="1" odxf="1" dxf="1">
    <nc r="M146">
      <f>F146-K146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60" sId="1" odxf="1" dxf="1">
    <nc r="N146">
      <f>J146-L146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61" sId="1" odxf="1" dxf="1">
    <nc r="K147">
      <f>D147/C147*100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2" sId="1" odxf="1" dxf="1">
    <nc r="L147">
      <f>H147/G147*100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3" sId="1" odxf="1" dxf="1">
    <nc r="M147">
      <f>F147-K147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64" sId="1" odxf="1" dxf="1">
    <nc r="N147">
      <f>J147-L147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65" sId="1" odxf="1" dxf="1">
    <nc r="K148">
      <f>D148/C148*100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6" sId="1" odxf="1" dxf="1">
    <nc r="L148">
      <f>H148/G148*100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7" sId="1" odxf="1" dxf="1">
    <nc r="M148">
      <f>F148-K148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68" sId="1" odxf="1" dxf="1">
    <nc r="N148">
      <f>J148-L148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69" sId="1" odxf="1" dxf="1">
    <nc r="K149">
      <f>D149/C149*100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0" sId="1" odxf="1" dxf="1">
    <nc r="L149">
      <f>H149/G149*100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1" sId="1" odxf="1" dxf="1">
    <nc r="M149">
      <f>F149-K149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72" sId="1" odxf="1" dxf="1">
    <nc r="N149">
      <f>J149-L149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73" sId="1" odxf="1" dxf="1">
    <nc r="K150">
      <f>D150/C150*100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4" sId="1" odxf="1" dxf="1">
    <nc r="L150">
      <f>H150/G150*100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5" sId="1" odxf="1" dxf="1">
    <nc r="M150">
      <f>F150-K150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76" sId="1" odxf="1" dxf="1">
    <nc r="N150">
      <f>J150-L150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77" sId="1" odxf="1" dxf="1">
    <nc r="K151">
      <f>D151/C151*100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8" sId="1" odxf="1" dxf="1">
    <nc r="L151">
      <f>H151/G151*100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9" sId="1" odxf="1" dxf="1">
    <nc r="M151">
      <f>F151-K151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80" sId="1" odxf="1" dxf="1">
    <nc r="N151">
      <f>J151-L151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81" sId="1" odxf="1" dxf="1">
    <nc r="K152">
      <f>D152/C152*100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2" sId="1" odxf="1" dxf="1">
    <nc r="L152">
      <f>H152/G152*100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3" sId="1" odxf="1" dxf="1">
    <nc r="M152">
      <f>F152-K152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84" sId="1" odxf="1" dxf="1">
    <nc r="N152">
      <f>J152-L152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85" sId="1" odxf="1" dxf="1">
    <nc r="K153">
      <f>D153/C153*100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6" sId="1" odxf="1" dxf="1">
    <nc r="L153">
      <f>H153/G153*100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7" sId="1" odxf="1" dxf="1">
    <nc r="M153">
      <f>F153-K153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88" sId="1" odxf="1" dxf="1">
    <nc r="N153">
      <f>J153-L153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89" sId="1" odxf="1" dxf="1">
    <nc r="K154">
      <f>D154/C154*100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0" sId="1" odxf="1" dxf="1">
    <nc r="L154">
      <f>H154/G154*100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1" sId="1" odxf="1" dxf="1">
    <nc r="M154">
      <f>F154-K154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92" sId="1" odxf="1" dxf="1">
    <nc r="N154">
      <f>J154-L154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93" sId="1" odxf="1" dxf="1">
    <nc r="K155">
      <f>D155/C155*100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4" sId="1" odxf="1" dxf="1">
    <nc r="L155">
      <f>H155/G155*100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5" sId="1" odxf="1" dxf="1">
    <nc r="M155">
      <f>F155-K155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96" sId="1" odxf="1" dxf="1">
    <nc r="N155">
      <f>J155-L155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097" sId="1" odxf="1" dxf="1">
    <nc r="K156">
      <f>D156/C156*100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8" sId="1" odxf="1" dxf="1">
    <nc r="L156">
      <f>H156/G156*100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9" sId="1" odxf="1" dxf="1">
    <nc r="M156">
      <f>F156-K156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00" sId="1" odxf="1" dxf="1">
    <nc r="N156">
      <f>J156-L156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01" sId="1" odxf="1" dxf="1">
    <nc r="K157">
      <f>D157/C157*100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2" sId="1" odxf="1" dxf="1">
    <nc r="L157">
      <f>H157/G157*100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3" sId="1" odxf="1" dxf="1">
    <nc r="M157">
      <f>F157-K157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04" sId="1" odxf="1" dxf="1">
    <nc r="N157">
      <f>J157-L157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05" sId="1" odxf="1" dxf="1">
    <nc r="K158">
      <f>D158/C158*100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6" sId="1" odxf="1" dxf="1">
    <nc r="L158">
      <f>H158/G158*100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7" sId="1" odxf="1" dxf="1">
    <nc r="M158">
      <f>F158-K158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08" sId="1" odxf="1" dxf="1">
    <nc r="N158">
      <f>J158-L158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09" sId="1" odxf="1" dxf="1">
    <nc r="K159">
      <f>D159/C159*100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0" sId="1" odxf="1" dxf="1">
    <nc r="L159">
      <f>H159/G159*100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1" sId="1" odxf="1" dxf="1">
    <nc r="M159">
      <f>F159-K159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12" sId="1" odxf="1" dxf="1">
    <nc r="N159">
      <f>J159-L159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13" sId="1" odxf="1" dxf="1">
    <nc r="K160">
      <f>D160/C160*100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4" sId="1" odxf="1" dxf="1">
    <nc r="L160">
      <f>H160/G160*100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5" sId="1" odxf="1" dxf="1">
    <nc r="M160">
      <f>F160-K160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16" sId="1" odxf="1" dxf="1">
    <nc r="N160">
      <f>J160-L160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17" sId="1" odxf="1" dxf="1">
    <nc r="K161">
      <f>D161/C161*100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8" sId="1" odxf="1" dxf="1">
    <nc r="L161">
      <f>H161/G161*100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9" sId="1" odxf="1" dxf="1">
    <nc r="M161">
      <f>F161-K161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20" sId="1" odxf="1" dxf="1">
    <nc r="N161">
      <f>J161-L161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21" sId="1" odxf="1" dxf="1">
    <nc r="K162">
      <f>D162/C162*100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2" sId="1" odxf="1" dxf="1">
    <nc r="L162">
      <f>H162/G162*100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3" sId="1" odxf="1" dxf="1">
    <nc r="M162">
      <f>F162-K162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24" sId="1" odxf="1" dxf="1">
    <nc r="N162">
      <f>J162-L162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25" sId="1" odxf="1" dxf="1">
    <nc r="K163">
      <f>D163/C163*100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6" sId="1" odxf="1" dxf="1">
    <nc r="L163">
      <f>H163/G163*100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7" sId="1" odxf="1" dxf="1">
    <nc r="M163">
      <f>F163-K163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28" sId="1" odxf="1" dxf="1">
    <nc r="N163">
      <f>J163-L163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29" sId="1" odxf="1" dxf="1">
    <nc r="K164">
      <f>D164/C164*100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0" sId="1" odxf="1" dxf="1">
    <nc r="L164">
      <f>H164/G164*100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1" sId="1" odxf="1" dxf="1">
    <nc r="M164">
      <f>F164-K164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32" sId="1" odxf="1" dxf="1">
    <nc r="N164">
      <f>J164-L164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33" sId="1" odxf="1" dxf="1">
    <nc r="K165">
      <f>D165/C165*100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4" sId="1" odxf="1" dxf="1">
    <nc r="L165">
      <f>H165/G165*100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5" sId="1" odxf="1" dxf="1">
    <nc r="M165">
      <f>F165-K165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36" sId="1" odxf="1" dxf="1">
    <nc r="N165">
      <f>J165-L165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37" sId="1" odxf="1" dxf="1">
    <nc r="K166">
      <f>D166/C166*100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8" sId="1" odxf="1" dxf="1">
    <nc r="L166">
      <f>H166/G166*100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9" sId="1" odxf="1" dxf="1">
    <nc r="M166">
      <f>F166-K166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40" sId="1" odxf="1" dxf="1">
    <nc r="N166">
      <f>J166-L166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41" sId="1" odxf="1" dxf="1">
    <nc r="K167">
      <f>D167/C167*100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2" sId="1" odxf="1" dxf="1">
    <nc r="L167">
      <f>H167/G167*100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3" sId="1" odxf="1" dxf="1">
    <nc r="M167">
      <f>F167-K167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44" sId="1" odxf="1" dxf="1">
    <nc r="N167">
      <f>J167-L167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45" sId="1" odxf="1" dxf="1">
    <nc r="K168">
      <f>D168/C168*100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6" sId="1" odxf="1" dxf="1">
    <nc r="L168">
      <f>H168/G168*100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7" sId="1" odxf="1" dxf="1">
    <nc r="M168">
      <f>F168-K168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48" sId="1" odxf="1" dxf="1">
    <nc r="N168">
      <f>J168-L168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49" sId="1" odxf="1" dxf="1">
    <nc r="K169">
      <f>D169/C169*100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0" sId="1" odxf="1" dxf="1">
    <nc r="L169">
      <f>H169/G169*100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1" sId="1" odxf="1" dxf="1">
    <nc r="M169">
      <f>F169-K169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52" sId="1" odxf="1" dxf="1">
    <nc r="N169">
      <f>J169-L169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53" sId="1" odxf="1" dxf="1">
    <nc r="K170">
      <f>D170/C170*100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4" sId="1" odxf="1" dxf="1">
    <nc r="L170">
      <f>H170/G170*100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5" sId="1" odxf="1" dxf="1">
    <nc r="M170">
      <f>F170-K170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56" sId="1" odxf="1" dxf="1">
    <nc r="N170">
      <f>J170-L170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57" sId="1" odxf="1" dxf="1">
    <nc r="K171">
      <f>D171/C171*100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8" sId="1" odxf="1" dxf="1">
    <nc r="L171">
      <f>H171/G171*100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9" sId="1" odxf="1" dxf="1">
    <nc r="M171">
      <f>F171-K171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60" sId="1" odxf="1" dxf="1">
    <nc r="N171">
      <f>J171-L171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61" sId="1" odxf="1" dxf="1">
    <nc r="K172">
      <f>D172/C172*100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2" sId="1" odxf="1" dxf="1">
    <nc r="L172">
      <f>H172/G172*100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3" sId="1" odxf="1" dxf="1">
    <nc r="M172">
      <f>F172-K172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64" sId="1" odxf="1" dxf="1">
    <nc r="N172">
      <f>J172-L172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65" sId="1" odxf="1" dxf="1">
    <nc r="K173">
      <f>D173/C173*100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6" sId="1" odxf="1" dxf="1">
    <nc r="L173">
      <f>H173/G173*100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7" sId="1" odxf="1" dxf="1">
    <nc r="M173">
      <f>F173-K173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68" sId="1" odxf="1" dxf="1">
    <nc r="N173">
      <f>J173-L173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69" sId="1" odxf="1" dxf="1">
    <nc r="K174">
      <f>D174/C174*100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0" sId="1" odxf="1" dxf="1">
    <nc r="L174">
      <f>H174/G174*100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1" sId="1" odxf="1" dxf="1">
    <nc r="M174">
      <f>F174-K174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72" sId="1" odxf="1" dxf="1">
    <nc r="N174">
      <f>J174-L174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73" sId="1" odxf="1" dxf="1">
    <nc r="K175">
      <f>D175/C175*100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4" sId="1" odxf="1" dxf="1">
    <nc r="L175">
      <f>H175/G175*100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5" sId="1" odxf="1" dxf="1">
    <nc r="M175">
      <f>F175-K175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76" sId="1" odxf="1" dxf="1">
    <nc r="N175">
      <f>J175-L175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77" sId="1" odxf="1" dxf="1">
    <nc r="K176">
      <f>D176/C176*100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8" sId="1" odxf="1" dxf="1">
    <nc r="L176">
      <f>H176/G176*100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9" sId="1" odxf="1" dxf="1">
    <nc r="M176">
      <f>F176-K176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80" sId="1" odxf="1" dxf="1">
    <nc r="N176">
      <f>J176-L176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81" sId="1" odxf="1" dxf="1">
    <nc r="K177">
      <f>D177/C177*100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2" sId="1" odxf="1" dxf="1">
    <nc r="L177">
      <f>H177/G177*100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3" sId="1" odxf="1" dxf="1">
    <nc r="M177">
      <f>F177-K177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84" sId="1" odxf="1" dxf="1">
    <nc r="N177">
      <f>J177-L177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85" sId="1" odxf="1" dxf="1">
    <nc r="K178">
      <f>D178/C178*100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6" sId="1" odxf="1" dxf="1">
    <nc r="L178">
      <f>H178/G178*100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7" sId="1" odxf="1" dxf="1">
    <nc r="M178">
      <f>F178-K178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88" sId="1" odxf="1" dxf="1">
    <nc r="N178">
      <f>J178-L178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89" sId="1" odxf="1" dxf="1">
    <nc r="K179">
      <f>D179/C179*100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0" sId="1" odxf="1" dxf="1">
    <nc r="L179">
      <f>H179/G179*100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1" sId="1" odxf="1" dxf="1">
    <nc r="M179">
      <f>F179-K179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92" sId="1" odxf="1" dxf="1">
    <nc r="N179">
      <f>J179-L179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93" sId="1" odxf="1" dxf="1">
    <nc r="K180">
      <f>D180/C180*100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4" sId="1" odxf="1" dxf="1">
    <nc r="L180">
      <f>H180/G180*100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5" sId="1" odxf="1" dxf="1">
    <nc r="M180">
      <f>F180-K180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96" sId="1" odxf="1" dxf="1">
    <nc r="N180">
      <f>J180-L180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197" sId="1" odxf="1" dxf="1">
    <nc r="K181">
      <f>D181/C181*100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8" sId="1" odxf="1" dxf="1">
    <nc r="L181">
      <f>H181/G181*100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9" sId="1" odxf="1" dxf="1">
    <nc r="M181">
      <f>F181-K181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00" sId="1" odxf="1" dxf="1">
    <nc r="N181">
      <f>J181-L181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01" sId="1" odxf="1" dxf="1">
    <nc r="K182">
      <f>D182/C182*100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2" sId="1" odxf="1" dxf="1">
    <nc r="L182">
      <f>H182/G182*100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3" sId="1" odxf="1" dxf="1">
    <nc r="M182">
      <f>F182-K182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04" sId="1" odxf="1" dxf="1">
    <nc r="N182">
      <f>J182-L182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05" sId="1" odxf="1" dxf="1">
    <nc r="K183">
      <f>D183/C183*100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6" sId="1" odxf="1" dxf="1">
    <nc r="L183">
      <f>H183/G183*100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7" sId="1" odxf="1" dxf="1">
    <nc r="M183">
      <f>F183-K183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08" sId="1" odxf="1" dxf="1">
    <nc r="N183">
      <f>J183-L183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09" sId="1" odxf="1" dxf="1">
    <nc r="K184">
      <f>D184/C184*100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0" sId="1" odxf="1" dxf="1">
    <nc r="L184">
      <f>H184/G184*100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1" sId="1" odxf="1" dxf="1">
    <nc r="M184">
      <f>F184-K184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12" sId="1" odxf="1" dxf="1">
    <nc r="N184">
      <f>J184-L184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13" sId="1" odxf="1" dxf="1">
    <nc r="K185">
      <f>D185/C185*100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4" sId="1" odxf="1" dxf="1">
    <nc r="L185">
      <f>H185/G185*100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5" sId="1" odxf="1" dxf="1">
    <nc r="M185">
      <f>F185-K185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16" sId="1" odxf="1" dxf="1">
    <nc r="N185">
      <f>J185-L185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17" sId="1" odxf="1" dxf="1">
    <nc r="K186">
      <f>D186/C186*100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8" sId="1" odxf="1" dxf="1">
    <nc r="L186">
      <f>H186/G186*100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9" sId="1" odxf="1" dxf="1">
    <nc r="M186">
      <f>F186-K186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20" sId="1" odxf="1" dxf="1">
    <nc r="N186">
      <f>J186-L186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21" sId="1" odxf="1" dxf="1">
    <nc r="K187">
      <f>D187/C187*100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2" sId="1" odxf="1" dxf="1">
    <nc r="L187">
      <f>H187/G187*100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3" sId="1" odxf="1" dxf="1">
    <nc r="M187">
      <f>F187-K187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24" sId="1" odxf="1" dxf="1">
    <nc r="N187">
      <f>J187-L187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25" sId="1" odxf="1" dxf="1">
    <nc r="K188">
      <f>D188/C188*100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6" sId="1" odxf="1" dxf="1">
    <nc r="L188">
      <f>H188/G188*100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7" sId="1" odxf="1" dxf="1">
    <nc r="M188">
      <f>F188-K188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28" sId="1" odxf="1" dxf="1">
    <nc r="N188">
      <f>J188-L188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29" sId="1" odxf="1" dxf="1">
    <nc r="K189">
      <f>D189/C189*100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0" sId="1" odxf="1" dxf="1">
    <nc r="L189">
      <f>H189/G189*100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1" sId="1" odxf="1" dxf="1">
    <nc r="M189">
      <f>F189-K189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32" sId="1" odxf="1" dxf="1">
    <nc r="N189">
      <f>J189-L189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33" sId="1" odxf="1" dxf="1">
    <nc r="K190">
      <f>D190/C190*100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4" sId="1" odxf="1" dxf="1">
    <nc r="L190">
      <f>H190/G190*100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5" sId="1" odxf="1" dxf="1">
    <nc r="M190">
      <f>F190-K190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36" sId="1" odxf="1" dxf="1">
    <nc r="N190">
      <f>J190-L190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37" sId="1" odxf="1" dxf="1">
    <nc r="K191">
      <f>D191/C191*100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8" sId="1" odxf="1" dxf="1">
    <nc r="L191">
      <f>H191/G191*100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9" sId="1" odxf="1" dxf="1">
    <nc r="M191">
      <f>F191-K191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40" sId="1" odxf="1" dxf="1">
    <nc r="N191">
      <f>J191-L191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41" sId="1" odxf="1" dxf="1">
    <nc r="K192">
      <f>D192/C192*100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2" sId="1" odxf="1" dxf="1">
    <nc r="L192">
      <f>H192/G192*100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3" sId="1" odxf="1" dxf="1">
    <nc r="M192">
      <f>F192-K192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44" sId="1" odxf="1" dxf="1">
    <nc r="N192">
      <f>J192-L192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45" sId="1" odxf="1" dxf="1">
    <nc r="K193">
      <f>D193/C193*100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6" sId="1" odxf="1" dxf="1">
    <nc r="L193">
      <f>H193/G193*100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7" sId="1" odxf="1" dxf="1">
    <nc r="M193">
      <f>F193-K193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48" sId="1" odxf="1" dxf="1">
    <nc r="N193">
      <f>J193-L193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49" sId="1" odxf="1" dxf="1">
    <nc r="K194">
      <f>D194/C194*100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0" sId="1" odxf="1" dxf="1">
    <nc r="L194">
      <f>H194/G194*100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1" sId="1" odxf="1" dxf="1">
    <nc r="M194">
      <f>F194-K194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52" sId="1" odxf="1" dxf="1">
    <nc r="N194">
      <f>J194-L194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53" sId="1" odxf="1" dxf="1">
    <nc r="K195">
      <f>D195/C195*100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4" sId="1" odxf="1" dxf="1">
    <nc r="L195">
      <f>H195/G195*100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5" sId="1" odxf="1" dxf="1">
    <nc r="M195">
      <f>F195-K195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56" sId="1" odxf="1" dxf="1">
    <nc r="N195">
      <f>J195-L195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57" sId="1" odxf="1" dxf="1">
    <nc r="K196">
      <f>D196/C196*100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8" sId="1" odxf="1" dxf="1">
    <nc r="L196">
      <f>H196/G196*100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9" sId="1" odxf="1" dxf="1">
    <nc r="M196">
      <f>F196-K196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60" sId="1" odxf="1" dxf="1">
    <nc r="N196">
      <f>J196-L196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61" sId="1" odxf="1" dxf="1">
    <nc r="K197">
      <f>D197/C197*100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2" sId="1" odxf="1" dxf="1">
    <nc r="L197">
      <f>H197/G197*100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3" sId="1" odxf="1" dxf="1">
    <nc r="M197">
      <f>F197-K197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64" sId="1" odxf="1" dxf="1">
    <nc r="N197">
      <f>J197-L197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65" sId="1" odxf="1" dxf="1">
    <nc r="K198">
      <f>D198/C198*100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6" sId="1" odxf="1" dxf="1">
    <nc r="L198">
      <f>H198/G198*100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7" sId="1" odxf="1" dxf="1">
    <nc r="M198">
      <f>F198-K198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68" sId="1" odxf="1" dxf="1">
    <nc r="N198">
      <f>J198-L198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69" sId="1" odxf="1" dxf="1">
    <nc r="K199">
      <f>D199/C199*100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0" sId="1" odxf="1" dxf="1">
    <nc r="L199">
      <f>H199/G199*100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1" sId="1" odxf="1" dxf="1">
    <nc r="M199">
      <f>F199-K199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272" sId="1" odxf="1" dxf="1">
    <nc r="N199">
      <f>J199-L199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273" sId="1" odxf="1" dxf="1">
    <nc r="K200">
      <f>D200/C200*100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4" sId="1" odxf="1" dxf="1">
    <nc r="L200">
      <f>H200/G200*100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5" sId="1" odxf="1" dxf="1">
    <nc r="M200">
      <f>F200-K200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76" sId="1" odxf="1" dxf="1">
    <nc r="N200">
      <f>J200-L200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77" sId="1" odxf="1" dxf="1">
    <nc r="K201">
      <f>D201/C201*100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8" sId="1" odxf="1" dxf="1">
    <nc r="L201">
      <f>H201/G201*100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9" sId="1" odxf="1" dxf="1">
    <nc r="M201">
      <f>F201-K201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80" sId="1" odxf="1" dxf="1">
    <nc r="N201">
      <f>J201-L201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81" sId="1" odxf="1" dxf="1">
    <nc r="K202">
      <f>D202/C202*100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2" sId="1" odxf="1" dxf="1">
    <nc r="L202">
      <f>H202/G202*100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3" sId="1" odxf="1" dxf="1">
    <nc r="M202">
      <f>F202-K202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84" sId="1" odxf="1" dxf="1">
    <nc r="N202">
      <f>J202-L202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85" sId="1" odxf="1" dxf="1">
    <nc r="K203">
      <f>D203/C203*100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6" sId="1" odxf="1" dxf="1">
    <nc r="L203">
      <f>H203/G203*100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7" sId="1" odxf="1" dxf="1">
    <nc r="M203">
      <f>F203-K203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88" sId="1" odxf="1" dxf="1">
    <nc r="N203">
      <f>J203-L203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89" sId="1" odxf="1" dxf="1">
    <nc r="K204">
      <f>D204/C204*100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0" sId="1" odxf="1" dxf="1">
    <nc r="L204">
      <f>H204/G204*100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1" sId="1" odxf="1" dxf="1">
    <nc r="M204">
      <f>F204-K204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92" sId="1" odxf="1" dxf="1">
    <nc r="N204">
      <f>J204-L204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93" sId="1" odxf="1" dxf="1">
    <nc r="K205">
      <f>D205/C205*100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4" sId="1" odxf="1" dxf="1">
    <nc r="L205">
      <f>H205/G205*100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5" sId="1" odxf="1" dxf="1">
    <nc r="M205">
      <f>F205-K205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96" sId="1" odxf="1" dxf="1">
    <nc r="N205">
      <f>J205-L205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297" sId="1" odxf="1" dxf="1">
    <nc r="K206">
      <f>D206/C206*100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8" sId="1" odxf="1" dxf="1">
    <nc r="L206">
      <f>H206/G206*100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9" sId="1" odxf="1" dxf="1">
    <nc r="M206">
      <f>F206-K206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00" sId="1" odxf="1" dxf="1">
    <nc r="N206">
      <f>J206-L206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01" sId="1" odxf="1" dxf="1">
    <nc r="K207">
      <f>D207/C207*100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2" sId="1" odxf="1" dxf="1">
    <nc r="L207">
      <f>H207/G207*100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3" sId="1" odxf="1" dxf="1">
    <nc r="M207">
      <f>F207-K207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04" sId="1" odxf="1" dxf="1">
    <nc r="N207">
      <f>J207-L207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05" sId="1" odxf="1" dxf="1">
    <nc r="K208">
      <f>D208/C208*100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6" sId="1" odxf="1" dxf="1">
    <nc r="L208">
      <f>H208/G208*100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7" sId="1" odxf="1" dxf="1">
    <nc r="M208">
      <f>F208-K208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08" sId="1" odxf="1" dxf="1">
    <nc r="N208">
      <f>J208-L208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09" sId="1" odxf="1" dxf="1">
    <nc r="K209">
      <f>D209/C209*100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0" sId="1" odxf="1" dxf="1">
    <nc r="L209">
      <f>H209/G209*100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1" sId="1" odxf="1" dxf="1">
    <nc r="M209">
      <f>F209-K209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12" sId="1" odxf="1" dxf="1">
    <nc r="N209">
      <f>J209-L209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13" sId="1" odxf="1" dxf="1">
    <nc r="K210">
      <f>D210/C210*100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4" sId="1" odxf="1" dxf="1">
    <nc r="L210">
      <f>H210/G210*100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5" sId="1" odxf="1" dxf="1">
    <nc r="M210">
      <f>F210-K210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16" sId="1" odxf="1" dxf="1">
    <nc r="N210">
      <f>J210-L210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17" sId="1" odxf="1" dxf="1">
    <nc r="K211">
      <f>D211/C211*100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8" sId="1" odxf="1" dxf="1">
    <nc r="L211">
      <f>H211/G211*100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9" sId="1" odxf="1" dxf="1">
    <nc r="M211">
      <f>F211-K211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20" sId="1" odxf="1" dxf="1">
    <nc r="N211">
      <f>J211-L211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21" sId="1" odxf="1" dxf="1">
    <nc r="K212">
      <f>D212/C212*100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2" sId="1" odxf="1" dxf="1">
    <nc r="L212">
      <f>H212/G212*100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3" sId="1" odxf="1" dxf="1">
    <nc r="M212">
      <f>F212-K212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24" sId="1" odxf="1" dxf="1">
    <nc r="N212">
      <f>J212-L212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25" sId="1" odxf="1" dxf="1">
    <nc r="K213">
      <f>D213/C213*100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6" sId="1" odxf="1" dxf="1">
    <nc r="L213">
      <f>H213/G213*100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7" sId="1" odxf="1" dxf="1">
    <nc r="M213">
      <f>F213-K213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28" sId="1" odxf="1" dxf="1">
    <nc r="N213">
      <f>J213-L213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29" sId="1" odxf="1" dxf="1">
    <nc r="K214">
      <f>D214/C214*100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0" sId="1" odxf="1" dxf="1">
    <nc r="L214">
      <f>H214/G214*100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1" sId="1" odxf="1" dxf="1">
    <nc r="M214">
      <f>F214-K214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32" sId="1" odxf="1" dxf="1">
    <nc r="N214">
      <f>J214-L214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33" sId="1" odxf="1" dxf="1">
    <nc r="K215">
      <f>D215/C215*100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4" sId="1" odxf="1" dxf="1">
    <nc r="L215">
      <f>H215/G215*100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5" sId="1" odxf="1" dxf="1">
    <nc r="M215">
      <f>F215-K215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36" sId="1" odxf="1" dxf="1">
    <nc r="N215">
      <f>J215-L215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37" sId="1" odxf="1" dxf="1">
    <nc r="K216">
      <f>D216/C216*100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8" sId="1" odxf="1" dxf="1">
    <nc r="L216">
      <f>H216/G216*100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9" sId="1" odxf="1" dxf="1">
    <nc r="M216">
      <f>F216-K216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40" sId="1" odxf="1" dxf="1">
    <nc r="N216">
      <f>J216-L216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41" sId="1" odxf="1" dxf="1">
    <nc r="K217">
      <f>D217/C217*100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2" sId="1" odxf="1" dxf="1">
    <nc r="L217">
      <f>H217/G217*100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3" sId="1" odxf="1" dxf="1">
    <nc r="M217">
      <f>F217-K217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44" sId="1" odxf="1" dxf="1">
    <nc r="N217">
      <f>J217-L217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45" sId="1" odxf="1" dxf="1">
    <nc r="K218">
      <f>D218/C218*100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6" sId="1" odxf="1" dxf="1">
    <nc r="L218">
      <f>H218/G218*100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7" sId="1" odxf="1" dxf="1">
    <nc r="M218">
      <f>F218-K218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48" sId="1" odxf="1" dxf="1">
    <nc r="N218">
      <f>J218-L218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49" sId="1" odxf="1" dxf="1">
    <nc r="K219">
      <f>D219/C219*100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0" sId="1" odxf="1" dxf="1">
    <nc r="L219">
      <f>H219/G219*100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1" sId="1" odxf="1" dxf="1">
    <nc r="M219">
      <f>F219-K219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52" sId="1" odxf="1" dxf="1">
    <nc r="N219">
      <f>J219-L219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53" sId="1" odxf="1" dxf="1">
    <nc r="K220">
      <f>D220/C220*100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4" sId="1" odxf="1" dxf="1">
    <nc r="L220">
      <f>H220/G220*100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5" sId="1" odxf="1" dxf="1">
    <nc r="M220">
      <f>F220-K220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56" sId="1" odxf="1" dxf="1">
    <nc r="N220">
      <f>J220-L220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57" sId="1" odxf="1" dxf="1">
    <nc r="K221">
      <f>D221/C221*100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8" sId="1" odxf="1" dxf="1">
    <nc r="L221">
      <f>H221/G221*100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9" sId="1" odxf="1" dxf="1">
    <nc r="M221">
      <f>F221-K221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60" sId="1" odxf="1" dxf="1">
    <nc r="N221">
      <f>J221-L221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61" sId="1" odxf="1" dxf="1">
    <nc r="K222">
      <f>D222/C222*100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2" sId="1" odxf="1" dxf="1">
    <nc r="L222">
      <f>H222/G222*100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3" sId="1" odxf="1" dxf="1">
    <nc r="M222">
      <f>F222-K222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64" sId="1" odxf="1" dxf="1">
    <nc r="N222">
      <f>J222-L222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65" sId="1" odxf="1" dxf="1">
    <nc r="K223">
      <f>D223/C223*100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6" sId="1" odxf="1" dxf="1">
    <nc r="L223">
      <f>H223/G223*100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7" sId="1" odxf="1" dxf="1">
    <nc r="M223">
      <f>F223-K223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68" sId="1" odxf="1" dxf="1">
    <nc r="N223">
      <f>J223-L223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69" sId="1" odxf="1" dxf="1">
    <nc r="K224">
      <f>D224/C224*100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0" sId="1" odxf="1" dxf="1">
    <nc r="L224">
      <f>H224/G224*100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1" sId="1" odxf="1" dxf="1">
    <nc r="M224">
      <f>F224-K224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72" sId="1" odxf="1" dxf="1">
    <nc r="N224">
      <f>J224-L224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73" sId="1" odxf="1" dxf="1">
    <nc r="K225">
      <f>D225/C225*100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4" sId="1" odxf="1" dxf="1">
    <nc r="L225">
      <f>H225/G225*100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5" sId="1" odxf="1" dxf="1">
    <nc r="M225">
      <f>F225-K225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76" sId="1" odxf="1" dxf="1">
    <nc r="N225">
      <f>J225-L225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77" sId="1" odxf="1" dxf="1">
    <nc r="K226">
      <f>D226/C226*100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8" sId="1" odxf="1" dxf="1">
    <nc r="L226">
      <f>H226/G226*100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9" sId="1" odxf="1" dxf="1">
    <nc r="M226">
      <f>F226-K226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80" sId="1" odxf="1" dxf="1">
    <nc r="N226">
      <f>J226-L226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81" sId="1" odxf="1" dxf="1">
    <nc r="K227">
      <f>D227/C227*100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2" sId="1" odxf="1" dxf="1">
    <nc r="L227">
      <f>H227/G227*100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3" sId="1" odxf="1" dxf="1">
    <nc r="M227">
      <f>F227-K227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84" sId="1" odxf="1" dxf="1">
    <nc r="N227">
      <f>J227-L227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85" sId="1" odxf="1" dxf="1">
    <nc r="K228">
      <f>D228/C228*100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6" sId="1" odxf="1" dxf="1">
    <nc r="L228">
      <f>H228/G228*100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7" sId="1" odxf="1" dxf="1">
    <nc r="M228">
      <f>F228-K228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88" sId="1" odxf="1" dxf="1">
    <nc r="N228">
      <f>J228-L228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89" sId="1" odxf="1" dxf="1">
    <nc r="K229">
      <f>D229/C229*100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0" sId="1" odxf="1" dxf="1">
    <nc r="L229">
      <f>H229/G229*100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1" sId="1" odxf="1" dxf="1">
    <nc r="M229">
      <f>F229-K229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92" sId="1" odxf="1" dxf="1">
    <nc r="N229">
      <f>J229-L229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93" sId="1" odxf="1" dxf="1">
    <nc r="K230">
      <f>D230/C230*100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4" sId="1" odxf="1" dxf="1">
    <nc r="L230">
      <f>H230/G230*100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5" sId="1" odxf="1" dxf="1">
    <nc r="M230">
      <f>F230-K230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96" sId="1" odxf="1" dxf="1">
    <nc r="N230">
      <f>J230-L230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397" sId="1" odxf="1" dxf="1">
    <nc r="K231">
      <f>D231/C231*100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8" sId="1" odxf="1" dxf="1">
    <nc r="L231">
      <f>H231/G231*100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9" sId="1" odxf="1" dxf="1">
    <nc r="M231">
      <f>F231-K231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00" sId="1" odxf="1" dxf="1">
    <nc r="N231">
      <f>J231-L231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01" sId="1" odxf="1" dxf="1">
    <nc r="K232">
      <f>D232/C232*100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2" sId="1" odxf="1" dxf="1">
    <nc r="L232">
      <f>H232/G232*100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3" sId="1" odxf="1" dxf="1">
    <nc r="M232">
      <f>F232-K232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04" sId="1" odxf="1" dxf="1">
    <nc r="N232">
      <f>J232-L232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05" sId="1" odxf="1" dxf="1">
    <nc r="K233">
      <f>D233/C233*100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6" sId="1" odxf="1" dxf="1">
    <nc r="L233">
      <f>H233/G233*100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7" sId="1" odxf="1" dxf="1">
    <nc r="M233">
      <f>F233-K233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08" sId="1" odxf="1" dxf="1">
    <nc r="N233">
      <f>J233-L233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09" sId="1" odxf="1" dxf="1">
    <nc r="K234">
      <f>D234/C234*100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0" sId="1" odxf="1" dxf="1">
    <nc r="L234">
      <f>H234/G234*100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1" sId="1" odxf="1" dxf="1">
    <nc r="M234">
      <f>F234-K234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12" sId="1" odxf="1" dxf="1">
    <nc r="N234">
      <f>J234-L234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13" sId="1" odxf="1" dxf="1">
    <nc r="K235">
      <f>D235/C235*100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4" sId="1" odxf="1" dxf="1">
    <nc r="L235">
      <f>H235/G235*100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5" sId="1" odxf="1" dxf="1">
    <nc r="M235">
      <f>F235-K235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16" sId="1" odxf="1" dxf="1">
    <nc r="N235">
      <f>J235-L235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17" sId="1" odxf="1" dxf="1">
    <nc r="K236">
      <f>D236/C236*100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8" sId="1" odxf="1" dxf="1">
    <nc r="L236">
      <f>H236/G236*100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9" sId="1" odxf="1" dxf="1">
    <nc r="M236">
      <f>F236-K236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20" sId="1" odxf="1" dxf="1">
    <nc r="N236">
      <f>J236-L236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21" sId="1" odxf="1" dxf="1">
    <nc r="K237">
      <f>D237/C237*100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2" sId="1" odxf="1" dxf="1">
    <nc r="L237">
      <f>H237/G237*100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3" sId="1" odxf="1" dxf="1">
    <nc r="M237">
      <f>F237-K237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24" sId="1" odxf="1" dxf="1">
    <nc r="N237">
      <f>J237-L237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25" sId="1" odxf="1" dxf="1">
    <nc r="K238">
      <f>D238/C238*100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6" sId="1" odxf="1" dxf="1">
    <nc r="L238">
      <f>H238/G238*100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7" sId="1" odxf="1" dxf="1">
    <nc r="M238">
      <f>F238-K238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28" sId="1" odxf="1" dxf="1">
    <nc r="N238">
      <f>J238-L238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29" sId="1" odxf="1" dxf="1">
    <nc r="K239">
      <f>D239/C239*100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0" sId="1" odxf="1" dxf="1">
    <nc r="L239">
      <f>H239/G239*100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1" sId="1" odxf="1" dxf="1">
    <nc r="M239">
      <f>F239-K239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32" sId="1" odxf="1" dxf="1">
    <nc r="N239">
      <f>J239-L239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33" sId="1" odxf="1" dxf="1">
    <nc r="K240">
      <f>D240/C240*100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4" sId="1" odxf="1" dxf="1">
    <nc r="L240">
      <f>H240/G240*100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5" sId="1" odxf="1" dxf="1">
    <nc r="M240">
      <f>F240-K240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36" sId="1" odxf="1" dxf="1">
    <nc r="N240">
      <f>J240-L240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37" sId="1" odxf="1" dxf="1">
    <nc r="K241">
      <f>D241/C241*100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8" sId="1" odxf="1" dxf="1">
    <nc r="L241">
      <f>H241/G241*100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9" sId="1" odxf="1" dxf="1">
    <nc r="M241">
      <f>F241-K241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40" sId="1" odxf="1" dxf="1">
    <nc r="N241">
      <f>J241-L241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41" sId="1" odxf="1" dxf="1">
    <nc r="K242">
      <f>D242/C242*100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2" sId="1" odxf="1" dxf="1">
    <nc r="L242">
      <f>H242/G242*100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3" sId="1" odxf="1" dxf="1">
    <nc r="M242">
      <f>F242-K242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44" sId="1" odxf="1" dxf="1">
    <nc r="N242">
      <f>J242-L242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45" sId="1" odxf="1" dxf="1">
    <nc r="K243">
      <f>D243/C243*100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6" sId="1" odxf="1" dxf="1">
    <nc r="L243">
      <f>H243/G243*100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7" sId="1" odxf="1" dxf="1">
    <nc r="M243">
      <f>F243-K243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48" sId="1" odxf="1" dxf="1">
    <nc r="N243">
      <f>J243-L243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49" sId="1" odxf="1" dxf="1">
    <nc r="K244">
      <f>D244/C244*100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0" sId="1" odxf="1" dxf="1">
    <nc r="L244">
      <f>H244/G244*100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1" sId="1" odxf="1" dxf="1">
    <nc r="M244">
      <f>F244-K244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52" sId="1" odxf="1" dxf="1">
    <nc r="N244">
      <f>J244-L244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53" sId="1" odxf="1" dxf="1">
    <nc r="K245">
      <f>D245/C245*100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4" sId="1" odxf="1" dxf="1">
    <nc r="L245">
      <f>H245/G245*100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5" sId="1" odxf="1" dxf="1">
    <nc r="M245">
      <f>F245-K245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56" sId="1" odxf="1" dxf="1">
    <nc r="N245">
      <f>J245-L245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57" sId="1" odxf="1" dxf="1">
    <nc r="K246">
      <f>D246/C246*100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8" sId="1" odxf="1" dxf="1">
    <nc r="L246">
      <f>H246/G246*100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9" sId="1" odxf="1" dxf="1">
    <nc r="M246">
      <f>F246-K246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60" sId="1" odxf="1" dxf="1">
    <nc r="N246">
      <f>J246-L246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61" sId="1" odxf="1" dxf="1">
    <nc r="K247">
      <f>D247/C247*100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2" sId="1" odxf="1" dxf="1">
    <nc r="L247">
      <f>H247/G247*100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3" sId="1" odxf="1" dxf="1">
    <nc r="M247">
      <f>F247-K247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64" sId="1" odxf="1" dxf="1">
    <nc r="N247">
      <f>J247-L247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65" sId="1" odxf="1" dxf="1">
    <nc r="K248">
      <f>D248/C248*100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6" sId="1" odxf="1" dxf="1">
    <nc r="L248">
      <f>H248/G248*100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7" sId="1" odxf="1" dxf="1">
    <nc r="M248">
      <f>F248-K248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68" sId="1" odxf="1" dxf="1">
    <nc r="N248">
      <f>J248-L248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69" sId="1" odxf="1" dxf="1">
    <nc r="K249">
      <f>D249/C249*100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0" sId="1" odxf="1" dxf="1">
    <nc r="L249">
      <f>H249/G249*100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1" sId="1" odxf="1" dxf="1">
    <nc r="M249">
      <f>F249-K249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72" sId="1" odxf="1" dxf="1">
    <nc r="N249">
      <f>J249-L249</f>
    </nc>
    <odxf>
      <font>
        <sz val="11"/>
      </font>
      <numFmt numFmtId="0" formatCode="General"/>
      <fill>
        <patternFill patternType="solid">
          <bgColor indexed="9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473" sId="1" odxf="1" dxf="1">
    <nc r="K250">
      <f>D250/C250*100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4" sId="1" odxf="1" dxf="1">
    <nc r="L250">
      <f>H250/G250*100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5" sId="1" odxf="1" dxf="1">
    <nc r="M250">
      <f>F250-K250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76" sId="1" odxf="1" dxf="1">
    <nc r="N250">
      <f>J250-L250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77" sId="1" odxf="1" dxf="1">
    <nc r="K251">
      <f>D251/C251*100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8" sId="1" odxf="1" dxf="1">
    <nc r="L251">
      <f>H251/G251*100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9" sId="1" odxf="1" dxf="1">
    <nc r="M251">
      <f>F251-K251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80" sId="1" odxf="1" dxf="1">
    <nc r="N251">
      <f>J251-L251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81" sId="1" odxf="1" dxf="1">
    <nc r="K252">
      <f>D252/C252*100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2" sId="1" odxf="1" dxf="1">
    <nc r="L252">
      <f>H252/G252*100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3" sId="1" odxf="1" dxf="1">
    <nc r="M252">
      <f>F252-K252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84" sId="1" odxf="1" dxf="1">
    <nc r="N252">
      <f>J252-L252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85" sId="1" odxf="1" dxf="1">
    <nc r="K253">
      <f>D253/C253*100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6" sId="1" odxf="1" dxf="1">
    <nc r="L253">
      <f>H253/G253*100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7" sId="1" odxf="1" dxf="1">
    <nc r="M253">
      <f>F253-K253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88" sId="1" odxf="1" dxf="1">
    <nc r="N253">
      <f>J253-L253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89" sId="1" odxf="1" dxf="1">
    <nc r="K254">
      <f>D254/C254*100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0" sId="1" odxf="1" dxf="1">
    <nc r="L254">
      <f>H254/G254*100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1" sId="1" odxf="1" dxf="1">
    <nc r="M254">
      <f>F254-K254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92" sId="1" odxf="1" dxf="1">
    <nc r="N254">
      <f>J254-L254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93" sId="1" odxf="1" dxf="1">
    <nc r="K255">
      <f>D255/C255*100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4" sId="1" odxf="1" dxf="1">
    <nc r="L255">
      <f>H255/G255*100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5" sId="1" odxf="1" dxf="1">
    <nc r="M255">
      <f>F255-K255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96" sId="1" odxf="1" dxf="1">
    <nc r="N255">
      <f>J255-L255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497" sId="1" odxf="1" dxf="1">
    <nc r="K256">
      <f>D256/C256*100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8" sId="1" odxf="1" dxf="1">
    <nc r="L256">
      <f>H256/G256*100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9" sId="1" odxf="1" dxf="1">
    <nc r="M256">
      <f>F256-K256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00" sId="1" odxf="1" dxf="1">
    <nc r="N256">
      <f>J256-L256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01" sId="1" odxf="1" dxf="1">
    <nc r="K257">
      <f>D257/C257*100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2" sId="1" odxf="1" dxf="1">
    <nc r="L257">
      <f>H257/G257*100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3" sId="1" odxf="1" dxf="1">
    <nc r="M257">
      <f>F257-K257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04" sId="1" odxf="1" dxf="1">
    <nc r="N257">
      <f>J257-L257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05" sId="1" odxf="1" dxf="1">
    <nc r="K258">
      <f>D258/C258*100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6" sId="1" odxf="1" dxf="1">
    <nc r="L258">
      <f>H258/G258*100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7" sId="1" odxf="1" dxf="1">
    <nc r="M258">
      <f>F258-K258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08" sId="1" odxf="1" dxf="1">
    <nc r="N258">
      <f>J258-L258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09" sId="1" odxf="1" dxf="1">
    <nc r="K259">
      <f>D259/C259*100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0" sId="1" odxf="1" dxf="1">
    <nc r="L259">
      <f>H259/G259*100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1" sId="1" odxf="1" dxf="1">
    <nc r="M259">
      <f>F259-K259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12" sId="1" odxf="1" dxf="1">
    <nc r="N259">
      <f>J259-L259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13" sId="1" odxf="1" dxf="1">
    <nc r="K260">
      <f>D260/C260*100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4" sId="1" odxf="1" dxf="1">
    <nc r="L260">
      <f>H260/G260*100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5" sId="1" odxf="1" dxf="1">
    <nc r="M260">
      <f>F260-K260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16" sId="1" odxf="1" dxf="1">
    <nc r="N260">
      <f>J260-L260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17" sId="1" odxf="1" dxf="1">
    <nc r="K261">
      <f>D261/C261*100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8" sId="1" odxf="1" dxf="1">
    <nc r="L261">
      <f>H261/G261*100</f>
    </nc>
    <odxf>
      <numFmt numFmtId="165" formatCode="0.0"/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9" sId="1" odxf="1" dxf="1">
    <nc r="M261">
      <f>F261-K261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20" sId="1" odxf="1" dxf="1">
    <nc r="N261">
      <f>J261-L261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21" sId="1" odxf="1" dxf="1">
    <nc r="K262">
      <f>D262/C262*100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2" sId="1" odxf="1" dxf="1">
    <nc r="L262">
      <f>H262/G262*100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3" sId="1" odxf="1" dxf="1">
    <nc r="M262">
      <f>F262-K262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24" sId="1" odxf="1" dxf="1">
    <nc r="N262">
      <f>J262-L262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25" sId="1" odxf="1" dxf="1">
    <nc r="K263">
      <f>D263/C263*100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6" sId="1" odxf="1" dxf="1">
    <nc r="L263">
      <f>H263/G263*100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7" sId="1" odxf="1" dxf="1">
    <nc r="M263">
      <f>F263-K263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28" sId="1" odxf="1" dxf="1">
    <nc r="N263">
      <f>J263-L263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29" sId="1" odxf="1" dxf="1">
    <nc r="K264">
      <f>D264/C264*100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0" sId="1" odxf="1" dxf="1">
    <nc r="L264">
      <f>H264/G264*100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1" sId="1" odxf="1" dxf="1">
    <nc r="M264">
      <f>F264-K264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32" sId="1" odxf="1" dxf="1">
    <nc r="N264">
      <f>J264-L264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33" sId="1" odxf="1" dxf="1">
    <nc r="K265">
      <f>D265/C265*100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4" sId="1" odxf="1" dxf="1">
    <nc r="L265">
      <f>H265/G265*100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5" sId="1" odxf="1" dxf="1">
    <nc r="M265">
      <f>F265-K265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36" sId="1" odxf="1" dxf="1">
    <nc r="N265">
      <f>J265-L265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37" sId="1" odxf="1" dxf="1">
    <nc r="K266">
      <f>D266/C266*100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8" sId="1" odxf="1" dxf="1">
    <nc r="L266">
      <f>H266/G266*100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9" sId="1" odxf="1" dxf="1">
    <nc r="M266">
      <f>F266-K266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40" sId="1" odxf="1" dxf="1">
    <nc r="N266">
      <f>J266-L266</f>
    </nc>
    <odxf>
      <font>
        <sz val="11"/>
      </font>
      <numFmt numFmtId="0" formatCode="General"/>
      <fill>
        <patternFill patternType="solid">
          <bgColor theme="0"/>
        </patternFill>
      </fill>
    </odxf>
    <ndxf>
      <font>
        <sz val="11"/>
        <color rgb="FFFF0000"/>
      </font>
      <numFmt numFmtId="168" formatCode="#,##0.0"/>
      <fill>
        <patternFill patternType="none">
          <bgColor indexed="65"/>
        </patternFill>
      </fill>
    </ndxf>
  </rcc>
  <rcc rId="4541" sId="1" odxf="1" dxf="1">
    <nc r="K267">
      <f>D267/C267*100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2" sId="1" odxf="1" dxf="1">
    <nc r="L267">
      <f>H267/G267*100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3" sId="1" odxf="1" dxf="1">
    <nc r="M267">
      <f>F267-K267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44" sId="1" odxf="1" dxf="1">
    <nc r="N267">
      <f>J267-L267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45" sId="1" odxf="1" dxf="1">
    <nc r="K268">
      <f>D268/C268*100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6" sId="1" odxf="1" dxf="1">
    <nc r="L268">
      <f>H268/G268*100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7" sId="1" odxf="1" dxf="1">
    <nc r="M268">
      <f>F268-K268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48" sId="1" odxf="1" dxf="1">
    <nc r="N268">
      <f>J268-L268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49" sId="1" odxf="1" dxf="1">
    <nc r="K269">
      <f>D269/C269*100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0" sId="1" odxf="1" dxf="1">
    <nc r="L269">
      <f>H269/G269*100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1" sId="1" odxf="1" dxf="1">
    <nc r="M269">
      <f>F269-K269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52" sId="1" odxf="1" dxf="1">
    <nc r="N269">
      <f>J269-L269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53" sId="1" odxf="1" dxf="1">
    <nc r="K270">
      <f>D270/C270*100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4" sId="1" odxf="1" dxf="1">
    <nc r="L270">
      <f>H270/G270*100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5" sId="1" odxf="1" dxf="1">
    <nc r="M270">
      <f>F270-K270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56" sId="1" odxf="1" dxf="1">
    <nc r="N270">
      <f>J270-L270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57" sId="1" odxf="1" dxf="1">
    <nc r="K271">
      <f>D271/C271*100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8" sId="1" odxf="1" dxf="1">
    <nc r="L271">
      <f>H271/G271*100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9" sId="1" odxf="1" dxf="1">
    <nc r="M271">
      <f>F271-K271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60" sId="1" odxf="1" dxf="1">
    <nc r="N271">
      <f>J271-L271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61" sId="1" odxf="1" dxf="1">
    <nc r="K272">
      <f>D272/C272*100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2" sId="1" odxf="1" dxf="1">
    <nc r="L272">
      <f>H272/G272*100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3" sId="1" odxf="1" dxf="1">
    <nc r="M272">
      <f>F272-K272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64" sId="1" odxf="1" dxf="1">
    <nc r="N272">
      <f>J272-L272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65" sId="1" odxf="1" dxf="1">
    <nc r="K273">
      <f>D273/C273*100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6" sId="1" odxf="1" dxf="1">
    <nc r="L273">
      <f>H273/G273*100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7" sId="1" odxf="1" dxf="1">
    <nc r="M273">
      <f>F273-K273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68" sId="1" odxf="1" dxf="1">
    <nc r="N273">
      <f>J273-L273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69" sId="1" odxf="1" dxf="1">
    <nc r="K274">
      <f>D274/C274*100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0" sId="1" odxf="1" dxf="1">
    <nc r="L274">
      <f>H274/G274*100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1" sId="1" odxf="1" dxf="1">
    <nc r="M274">
      <f>F274-K274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72" sId="1" odxf="1" dxf="1">
    <nc r="N274">
      <f>J274-L274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73" sId="1" odxf="1" dxf="1">
    <nc r="K275">
      <f>D275/C275*100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4" sId="1" odxf="1" dxf="1">
    <nc r="L275">
      <f>H275/G275*100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5" sId="1" odxf="1" dxf="1">
    <nc r="M275">
      <f>F275-K275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76" sId="1" odxf="1" dxf="1">
    <nc r="N275">
      <f>J275-L275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77" sId="1" odxf="1" dxf="1">
    <nc r="K276">
      <f>D276/C276*100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8" sId="1" odxf="1" dxf="1">
    <nc r="L276">
      <f>H276/G276*100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9" sId="1" odxf="1" dxf="1">
    <nc r="M276">
      <f>F276-K276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80" sId="1" odxf="1" dxf="1">
    <nc r="N276">
      <f>J276-L276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81" sId="1" odxf="1" dxf="1">
    <nc r="K277">
      <f>D277/C277*100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2" sId="1" odxf="1" dxf="1">
    <nc r="L277">
      <f>H277/G277*100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3" sId="1" odxf="1" dxf="1">
    <nc r="M277">
      <f>F277-K277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84" sId="1" odxf="1" dxf="1">
    <nc r="N277">
      <f>J277-L277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85" sId="1" odxf="1" dxf="1">
    <nc r="K278">
      <f>D278/C278*100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6" sId="1" odxf="1" dxf="1">
    <nc r="L278">
      <f>H278/G278*100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7" sId="1" odxf="1" dxf="1">
    <nc r="M278">
      <f>F278-K278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88" sId="1" odxf="1" dxf="1">
    <nc r="N278">
      <f>J278-L278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89" sId="1" odxf="1" dxf="1">
    <nc r="K279">
      <f>D279/C279*100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0" sId="1" odxf="1" dxf="1">
    <nc r="L279">
      <f>H279/G279*100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1" sId="1" odxf="1" dxf="1">
    <nc r="M279">
      <f>F279-K279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92" sId="1" odxf="1" dxf="1">
    <nc r="N279">
      <f>J279-L279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93" sId="1" odxf="1" dxf="1">
    <nc r="K280">
      <f>D280/C280*100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4" sId="1" odxf="1" dxf="1">
    <nc r="L280">
      <f>H280/G280*100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5" sId="1" odxf="1" dxf="1">
    <nc r="M280">
      <f>F280-K280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96" sId="1" odxf="1" dxf="1">
    <nc r="N280">
      <f>J280-L280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597" sId="1" odxf="1" dxf="1">
    <nc r="K281">
      <f>D281/C281*100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8" sId="1" odxf="1" dxf="1">
    <nc r="L281">
      <f>H281/G281*100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9" sId="1" odxf="1" dxf="1">
    <nc r="M281">
      <f>F281-K281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00" sId="1" odxf="1" dxf="1">
    <nc r="N281">
      <f>J281-L281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01" sId="1" odxf="1" dxf="1">
    <nc r="K282">
      <f>D282/C282*100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2" sId="1" odxf="1" dxf="1">
    <nc r="L282">
      <f>H282/G282*100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3" sId="1" odxf="1" dxf="1">
    <nc r="M282">
      <f>F282-K282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04" sId="1" odxf="1" dxf="1">
    <nc r="N282">
      <f>J282-L282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05" sId="1" odxf="1" dxf="1">
    <nc r="K283">
      <f>D283/C283*100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6" sId="1" odxf="1" dxf="1">
    <nc r="L283">
      <f>H283/G283*100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7" sId="1" odxf="1" dxf="1">
    <nc r="M283">
      <f>F283-K283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08" sId="1" odxf="1" dxf="1">
    <nc r="N283">
      <f>J283-L283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09" sId="1" odxf="1" dxf="1">
    <nc r="K284">
      <f>D284/C284*100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0" sId="1" odxf="1" dxf="1">
    <nc r="L284">
      <f>H284/G284*100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1" sId="1" odxf="1" dxf="1">
    <nc r="M284">
      <f>F284-K284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12" sId="1" odxf="1" dxf="1">
    <nc r="N284">
      <f>J284-L284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13" sId="1" odxf="1" dxf="1">
    <nc r="K285">
      <f>D285/C285*100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4" sId="1" odxf="1" dxf="1">
    <nc r="L285">
      <f>H285/G285*100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5" sId="1" odxf="1" dxf="1">
    <nc r="M285">
      <f>F285-K285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16" sId="1" odxf="1" dxf="1">
    <nc r="N285">
      <f>J285-L285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17" sId="1" odxf="1" dxf="1">
    <nc r="K286">
      <f>D286/C286*100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8" sId="1" odxf="1" dxf="1">
    <nc r="L286">
      <f>H286/G286*100</f>
    </nc>
    <odxf>
      <numFmt numFmtId="165" formatCode="0.0"/>
      <alignment horizontal="general" vertical="bottom" wrapText="0" readingOrder="0"/>
      <border outline="0">
        <left/>
        <right/>
        <top/>
        <bottom/>
      </border>
    </odxf>
    <ndxf>
      <numFmt numFmtId="168" formatCode="#,##0.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9" sId="1" odxf="1" dxf="1">
    <nc r="M286">
      <f>F286-K286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20" sId="1" odxf="1" dxf="1">
    <nc r="N286">
      <f>J286-L286</f>
    </nc>
    <odxf>
      <font>
        <sz val="11"/>
      </font>
      <numFmt numFmtId="0" formatCode="General"/>
    </odxf>
    <ndxf>
      <font>
        <sz val="11"/>
        <color rgb="FFFF0000"/>
      </font>
      <numFmt numFmtId="168" formatCode="#,##0.0"/>
    </ndxf>
  </rcc>
  <rcc rId="4621" sId="1">
    <nc r="F268">
      <f>D268/C268*100</f>
    </nc>
  </rcc>
  <rcc rId="4622" sId="1" odxf="1" dxf="1">
    <nc r="F269">
      <f>D269/C269*100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623" sId="1" odxf="1" dxf="1">
    <nc r="F276">
      <f>D276/C276*100</f>
    </nc>
    <odxf>
      <font>
        <b val="0"/>
        <sz val="14"/>
        <name val="Times New Roman"/>
        <scheme val="none"/>
      </font>
      <numFmt numFmtId="165" formatCode="0.0"/>
      <fill>
        <patternFill patternType="solid">
          <bgColor theme="0"/>
        </patternFill>
      </fill>
    </odxf>
    <ndxf>
      <font>
        <b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fmt sheetId="1" sqref="F269 F276" start="0" length="2147483647">
    <dxf>
      <font>
        <b val="0"/>
      </font>
    </dxf>
  </rfmt>
  <rcc rId="4624" sId="1" numFmtId="4">
    <oc r="F149">
      <v>0</v>
    </oc>
    <nc r="F149"/>
  </rcc>
  <rcc rId="4625" sId="1" numFmtId="4">
    <oc r="F157">
      <v>0</v>
    </oc>
    <nc r="F157"/>
  </rcc>
  <rcc rId="4626" sId="1" numFmtId="4">
    <oc r="F165">
      <v>0</v>
    </oc>
    <nc r="F165"/>
  </rcc>
  <rcc rId="4627" sId="1" numFmtId="4">
    <oc r="F169">
      <v>0</v>
    </oc>
    <nc r="F169"/>
  </rcc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общее!$A$1:$J$290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Cols" hidden="1" oldHidden="1">
    <formula>общее!$G:$J</formula>
  </rdn>
  <rdn rId="0" localSheetId="1" customView="1" name="Z_966D3932_E429_4C59_AC55_697D9EEA620A_.wvu.FilterData" hidden="1" oldHidden="1">
    <formula>общее!$A$6:$N$384</formula>
    <oldFormula>общее!$A$6:$L$349</oldFormula>
  </rdn>
  <rcv guid="{966D3932-E429-4C59-AC55-697D9EEA620A}" action="add"/>
</revisions>
</file>

<file path=xl/revisions/revisionLog1471.xml><?xml version="1.0" encoding="utf-8"?>
<revisions xmlns="http://schemas.openxmlformats.org/spreadsheetml/2006/main" xmlns:r="http://schemas.openxmlformats.org/officeDocument/2006/relationships">
  <rfmt sheetId="1" sqref="F46" start="0" length="0">
    <dxf>
      <font>
        <b val="0"/>
        <sz val="14"/>
        <name val="Times New Roman"/>
        <scheme val="none"/>
      </font>
      <numFmt numFmtId="168" formatCode="#,##0.0"/>
      <alignment horizontal="right" vertical="center" wrapText="1" readingOrder="0"/>
    </dxf>
  </rfmt>
  <rcc rId="2647" sId="1" odxf="1" dxf="1">
    <nc r="E46">
      <f>SUM(D46-C46)</f>
    </nc>
    <odxf>
      <font>
        <b/>
        <sz val="14"/>
        <name val="Times New Roman"/>
        <scheme val="none"/>
      </font>
      <alignment horizontal="general" wrapText="0" readingOrder="0"/>
    </odxf>
    <ndxf>
      <font>
        <b val="0"/>
        <sz val="14"/>
        <name val="Times New Roman"/>
        <scheme val="none"/>
      </font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711.xml><?xml version="1.0" encoding="utf-8"?>
<revisions xmlns="http://schemas.openxmlformats.org/spreadsheetml/2006/main" xmlns:r="http://schemas.openxmlformats.org/officeDocument/2006/relationships">
  <rcc rId="2616" sId="1">
    <oc r="F70">
      <f>SUM(D70/C70*100)</f>
    </oc>
    <nc r="F70"/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7111.xml><?xml version="1.0" encoding="utf-8"?>
<revisions xmlns="http://schemas.openxmlformats.org/spreadsheetml/2006/main" xmlns:r="http://schemas.openxmlformats.org/officeDocument/2006/relationships">
  <rfmt sheetId="1" sqref="B87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87" start="0" length="0">
    <dxf>
      <font>
        <color rgb="FF333333"/>
        <name val="Times New Roman"/>
        <scheme val="none"/>
      </font>
    </dxf>
  </rfmt>
  <rcc rId="2580" sId="1" odxf="1" dxf="1">
    <nc r="B87" t="inlineStr">
      <is>
        <t>Субвенція з державного бюджету місцевим бюджетам на реалізацію інфраструктурних проектів та розвиток об'єктів соціально-культурної сфери</t>
      </is>
    </nc>
    <ndxf>
      <font>
        <sz val="14"/>
        <color rgb="FF333333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8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8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811.xml><?xml version="1.0" encoding="utf-8"?>
<revisions xmlns="http://schemas.openxmlformats.org/spreadsheetml/2006/main" xmlns:r="http://schemas.openxmlformats.org/officeDocument/2006/relationships">
  <rcc rId="2651" sId="1">
    <oc r="F51">
      <f>SUM(D51/C51*100)</f>
    </oc>
    <nc r="F51"/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8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9.xml><?xml version="1.0" encoding="utf-8"?>
<revisions xmlns="http://schemas.openxmlformats.org/spreadsheetml/2006/main" xmlns:r="http://schemas.openxmlformats.org/officeDocument/2006/relationships">
  <rcc rId="4632" sId="1">
    <oc r="J191" t="inlineStr">
      <is>
        <t>в 4,4 р.б.</t>
      </is>
    </oc>
    <nc r="J191" t="inlineStr">
      <is>
        <t>в 4,3 р.б.</t>
      </is>
    </nc>
  </rcc>
  <rdn rId="0" localSheetId="1" customView="1" name="Z_966D3932_E429_4C59_AC55_697D9EEA620A_.wvu.Cols" hidden="1" oldHidden="1">
    <oldFormula>общее!$G:$J</oldFormula>
  </rdn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общее!$A$1:$J$290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общее!$A$6:$N$384</formula>
    <oldFormula>общее!$A$6:$N$384</oldFormula>
  </rdn>
  <rcv guid="{966D3932-E429-4C59-AC55-697D9EEA620A}" action="add"/>
</revisions>
</file>

<file path=xl/revisions/revisionLog149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49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2660" sId="1" odxf="1" dxf="1">
    <oc r="E9">
      <f>SUM(D9-C9)</f>
    </oc>
    <nc r="E9">
      <f>SUM(D9-C9)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1" sId="1" odxf="1" dxf="1">
    <oc r="E10">
      <f>SUM(D10-C10)</f>
    </oc>
    <nc r="E10">
      <f>SUM(D10-C10)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2" sId="1" odxf="1" dxf="1">
    <oc r="E11">
      <f>SUM(D11-C11)</f>
    </oc>
    <nc r="E11">
      <f>SUM(D11-C11)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3" sId="1" odxf="1" dxf="1">
    <oc r="E12">
      <f>SUM(D12-C12)</f>
    </oc>
    <nc r="E12">
      <f>SUM(D12-C12)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4" sId="1" odxf="1" dxf="1">
    <oc r="E13">
      <f>SUM(D13-C13)</f>
    </oc>
    <nc r="E13">
      <f>SUM(D13-C13)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5" sId="1" odxf="1" dxf="1">
    <oc r="E14">
      <f>SUM(D14-C14)</f>
    </oc>
    <nc r="E14">
      <f>SUM(D14-C14)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6" sId="1" odxf="1" dxf="1">
    <oc r="E15">
      <f>SUM(D15-C15)</f>
    </oc>
    <nc r="E15">
      <f>SUM(D15-C15)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7" sId="1" odxf="1" dxf="1">
    <oc r="E16">
      <f>SUM(D16-C16)</f>
    </oc>
    <nc r="E16">
      <f>SUM(D16-C16)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8" sId="1" odxf="1" dxf="1">
    <oc r="E17">
      <f>SUM(D17-C17)</f>
    </oc>
    <nc r="E17">
      <f>SUM(D17-C17)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9" sId="1" odxf="1" dxf="1">
    <oc r="E18">
      <f>SUM(D18-C18)</f>
    </oc>
    <nc r="E18">
      <f>SUM(D18-C18)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0" sId="1" odxf="1" dxf="1">
    <oc r="E19">
      <f>SUM(D19-C19)</f>
    </oc>
    <nc r="E19">
      <f>SUM(D19-C19)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1" sId="1" odxf="1" dxf="1">
    <oc r="E20">
      <f>SUM(D20-C20)</f>
    </oc>
    <nc r="E20">
      <f>SUM(D20-C20)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2" sId="1" odxf="1" dxf="1">
    <oc r="E21">
      <f>SUM(D21-C21)</f>
    </oc>
    <nc r="E21">
      <f>SUM(D21-C21)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3" sId="1" odxf="1" dxf="1">
    <oc r="E22">
      <f>SUM(D22-C22)</f>
    </oc>
    <nc r="E22">
      <f>SUM(D22-C22)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4" sId="1" odxf="1" dxf="1">
    <oc r="E23">
      <f>SUM(D23-C23)</f>
    </oc>
    <nc r="E23">
      <f>SUM(D23-C23)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5" sId="1" odxf="1" dxf="1">
    <oc r="E24">
      <f>SUM(D24-C24)</f>
    </oc>
    <nc r="E24">
      <f>SUM(D24-C24)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6" sId="1" odxf="1" dxf="1">
    <oc r="E25">
      <f>SUM(D25-C25)</f>
    </oc>
    <nc r="E25">
      <f>SUM(D25-C25)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7" sId="1" odxf="1" dxf="1">
    <oc r="E26">
      <f>SUM(D26-C26)</f>
    </oc>
    <nc r="E26">
      <f>SUM(D26-C26)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8" sId="1" odxf="1" dxf="1">
    <oc r="E27">
      <f>SUM(D27-C27)</f>
    </oc>
    <nc r="E27">
      <f>SUM(D27-C27)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9" sId="1" odxf="1" dxf="1">
    <oc r="E28">
      <f>SUM(D28-C28)</f>
    </oc>
    <nc r="E28">
      <f>SUM(D28-C28)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0" sId="1" odxf="1" dxf="1">
    <oc r="E29">
      <f>SUM(D29-C29)</f>
    </oc>
    <nc r="E29">
      <f>SUM(D29-C29)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1" sId="1" odxf="1" dxf="1">
    <oc r="E30">
      <f>SUM(D30-C30)</f>
    </oc>
    <nc r="E30">
      <f>SUM(D30-C30)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2" sId="1" odxf="1" dxf="1">
    <oc r="E31">
      <f>SUM(D31-C31)</f>
    </oc>
    <nc r="E31">
      <f>SUM(D31-C31)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3" sId="1" odxf="1" dxf="1">
    <oc r="E32">
      <f>SUM(D32-C32)</f>
    </oc>
    <nc r="E32">
      <f>SUM(D32-C32)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4" sId="1" odxf="1" dxf="1">
    <oc r="E33">
      <f>SUM(D33-C33)</f>
    </oc>
    <nc r="E33">
      <f>SUM(D33-C33)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5" sId="1" odxf="1" dxf="1">
    <oc r="E34">
      <f>SUM(D34-C34)</f>
    </oc>
    <nc r="E34">
      <f>SUM(D34-C34)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6" sId="1" odxf="1" dxf="1">
    <oc r="E35">
      <f>SUM(D35-C35)</f>
    </oc>
    <nc r="E35">
      <f>SUM(D35-C35)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7" sId="1" odxf="1" dxf="1">
    <oc r="E36">
      <f>SUM(D36-C36)</f>
    </oc>
    <nc r="E36">
      <f>SUM(D36-C36)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8" sId="1" odxf="1" dxf="1">
    <oc r="E37">
      <f>SUM(D37-C37)</f>
    </oc>
    <nc r="E37">
      <f>SUM(D37-C37)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9" sId="1" odxf="1" dxf="1">
    <oc r="E38">
      <f>SUM(D38-C38)</f>
    </oc>
    <nc r="E38">
      <f>SUM(D38-C38)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0" sId="1" odxf="1" dxf="1">
    <oc r="E39">
      <f>SUM(D39-C39)</f>
    </oc>
    <nc r="E39">
      <f>SUM(D39-C39)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1" sId="1" odxf="1" dxf="1">
    <oc r="E40">
      <f>SUM(D40-C40)</f>
    </oc>
    <nc r="E40">
      <f>SUM(D40-C40)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2" sId="1" odxf="1" dxf="1">
    <oc r="E41">
      <f>SUM(D41-C41)</f>
    </oc>
    <nc r="E41">
      <f>SUM(D41-C41)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3" sId="1" odxf="1" dxf="1">
    <oc r="E42">
      <f>SUM(D42-C42)</f>
    </oc>
    <nc r="E42">
      <f>SUM(D42-C42)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4" sId="1" odxf="1" dxf="1">
    <oc r="E43">
      <f>SUM(D43-C43)</f>
    </oc>
    <nc r="E43">
      <f>SUM(D43-C43)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E44" start="0" length="0">
    <dxf>
      <alignment horizontal="right" wrapText="1" readingOrder="0"/>
    </dxf>
  </rfmt>
  <rfmt sheetId="1" sqref="E45" start="0" length="0">
    <dxf>
      <alignment horizontal="right" wrapText="1" readingOrder="0"/>
    </dxf>
  </rfmt>
  <rcc rId="2695" sId="1" odxf="1" dxf="1">
    <oc r="E46">
      <f>SUM(D46-C46)</f>
    </oc>
    <nc r="E46">
      <f>SUM(D46-C46)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6" sId="1">
    <oc r="E47">
      <f>SUM(D47-C47)</f>
    </oc>
    <nc r="E47">
      <f>SUM(D47-C47)</f>
    </nc>
  </rcc>
  <rcc rId="2697" sId="1" odxf="1" dxf="1">
    <oc r="E48">
      <f>SUM(D48-C48)</f>
    </oc>
    <nc r="E48">
      <f>SUM(D48-C48)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8" sId="1" odxf="1" dxf="1">
    <oc r="E49">
      <f>SUM(D49-C49)</f>
    </oc>
    <nc r="E49">
      <f>SUM(D49-C49)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9" sId="1" odxf="1" dxf="1">
    <oc r="E50">
      <f>SUM(D50-C50)</f>
    </oc>
    <nc r="E50">
      <f>SUM(D50-C50)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0" sId="1" odxf="1" dxf="1">
    <oc r="E51">
      <f>SUM(D51-C51)</f>
    </oc>
    <nc r="E51">
      <f>SUM(D51-C51)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1" sId="1" odxf="1" dxf="1">
    <oc r="E52">
      <f>SUM(D52-C52)</f>
    </oc>
    <nc r="E52">
      <f>SUM(D52-C52)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2" sId="1" odxf="1" dxf="1">
    <oc r="E53">
      <f>SUM(D53-C53)</f>
    </oc>
    <nc r="E53">
      <f>SUM(D53-C53)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3" sId="1" odxf="1" dxf="1">
    <oc r="E54">
      <f>SUM(D54-C54)</f>
    </oc>
    <nc r="E54">
      <f>SUM(D54-C54)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4" sId="1" odxf="1" dxf="1">
    <oc r="E55">
      <f>SUM(D55-C55)</f>
    </oc>
    <nc r="E55">
      <f>SUM(D55-C55)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5" sId="1" odxf="1" dxf="1">
    <oc r="E56">
      <f>SUM(D56-C56)</f>
    </oc>
    <nc r="E56">
      <f>SUM(D56-C56)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6" sId="1" odxf="1" dxf="1">
    <oc r="E57">
      <f>SUM(D57-C57)</f>
    </oc>
    <nc r="E57">
      <f>SUM(D57-C57)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7" sId="1" odxf="1" dxf="1">
    <oc r="E58">
      <f>SUM(D58-C58)</f>
    </oc>
    <nc r="E58">
      <f>SUM(D58-C58)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8" sId="1" odxf="1" dxf="1">
    <oc r="E59">
      <f>SUM(D59-C59)</f>
    </oc>
    <nc r="E59">
      <f>SUM(D59-C59)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9" sId="1" odxf="1" dxf="1">
    <oc r="E60">
      <f>SUM(D60-C60)</f>
    </oc>
    <nc r="E60">
      <f>SUM(D60-C60)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0" sId="1" odxf="1" dxf="1">
    <oc r="E61">
      <f>SUM(D61-C61)</f>
    </oc>
    <nc r="E61">
      <f>SUM(D61-C61)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1" sId="1" odxf="1" dxf="1">
    <oc r="E62">
      <f>SUM(D62-C62)</f>
    </oc>
    <nc r="E62">
      <f>SUM(D62-C62)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2" sId="1" odxf="1" dxf="1">
    <oc r="E63">
      <f>SUM(D63-C63)</f>
    </oc>
    <nc r="E63">
      <f>SUM(D63-C63)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3" sId="1" odxf="1" dxf="1">
    <oc r="E64">
      <f>SUM(D64-C64)</f>
    </oc>
    <nc r="E64">
      <f>SUM(D64-C64)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4" sId="1" odxf="1" dxf="1">
    <oc r="E65">
      <f>SUM(D65-C65)</f>
    </oc>
    <nc r="E65">
      <f>SUM(D65-C65)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5" sId="1" odxf="1" dxf="1">
    <oc r="E66">
      <f>SUM(D66-C66)</f>
    </oc>
    <nc r="E66">
      <f>SUM(D66-C66)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6" sId="1" odxf="1" dxf="1">
    <oc r="E67">
      <f>SUM(D67-C67)</f>
    </oc>
    <nc r="E67">
      <f>SUM(D67-C67)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7" sId="1" odxf="1" dxf="1">
    <oc r="E68">
      <f>SUM(D68-C68)</f>
    </oc>
    <nc r="E68">
      <f>SUM(D68-C68)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8" sId="1" odxf="1" dxf="1">
    <oc r="E69">
      <f>SUM(D69-C69)</f>
    </oc>
    <nc r="E69">
      <f>SUM(D69-C69)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9" sId="1" odxf="1" dxf="1">
    <oc r="E70">
      <f>SUM(D70-C70)</f>
    </oc>
    <nc r="E70">
      <f>SUM(D70-C70)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E71" start="0" length="0">
    <dxf>
      <alignment horizontal="right" wrapText="1" readingOrder="0"/>
    </dxf>
  </rfmt>
  <rcc rId="2720" sId="1" odxf="1" dxf="1">
    <oc r="E72">
      <f>SUM(D72-C72)</f>
    </oc>
    <nc r="E72">
      <f>SUM(D72-C72)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E73" start="0" length="0">
    <dxf>
      <alignment horizontal="right" wrapText="1" readingOrder="0"/>
    </dxf>
  </rfmt>
  <rfmt sheetId="1" sqref="E74" start="0" length="0">
    <dxf>
      <alignment horizontal="right" wrapText="1" readingOrder="0"/>
    </dxf>
  </rfmt>
  <rfmt sheetId="1" sqref="E75" start="0" length="0">
    <dxf>
      <alignment horizontal="right" wrapText="1" readingOrder="0"/>
    </dxf>
  </rfmt>
  <rcc rId="2721" sId="1">
    <oc r="E76">
      <f>SUM(D76-C76)</f>
    </oc>
    <nc r="E76">
      <f>SUM(D76-C76)</f>
    </nc>
  </rcc>
  <rcc rId="2722" sId="1" odxf="1" dxf="1">
    <oc r="E77">
      <f>SUM(D77-C77)</f>
    </oc>
    <nc r="E77">
      <f>SUM(D77-C77)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23" sId="1" odxf="1" dxf="1">
    <oc r="E78">
      <f>SUM(D78-C78)</f>
    </oc>
    <nc r="E78">
      <f>SUM(D78-C78)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24" sId="1" odxf="1" dxf="1">
    <oc r="E79">
      <f>SUM(D79-C79)</f>
    </oc>
    <nc r="E79">
      <f>SUM(D79-C79)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E80" start="0" length="0">
    <dxf>
      <alignment horizontal="right" wrapText="1" readingOrder="0"/>
    </dxf>
  </rfmt>
  <rfmt sheetId="1" sqref="E81" start="0" length="0">
    <dxf>
      <alignment horizontal="right" wrapText="1" readingOrder="0"/>
    </dxf>
  </rfmt>
  <rfmt sheetId="1" sqref="E82" start="0" length="0">
    <dxf>
      <alignment horizontal="right" wrapText="1" readingOrder="0"/>
    </dxf>
  </rfmt>
  <rfmt sheetId="1" sqref="E83" start="0" length="0">
    <dxf>
      <alignment horizontal="right" wrapText="1" readingOrder="0"/>
    </dxf>
  </rfmt>
  <rcc rId="2725" sId="1">
    <oc r="E84">
      <f>SUM(D84-C84)</f>
    </oc>
    <nc r="E84">
      <f>SUM(D84-C84)</f>
    </nc>
  </rcc>
  <rcc rId="2726" sId="1">
    <oc r="E85">
      <f>SUM(D85-C85)</f>
    </oc>
    <nc r="E85">
      <f>SUM(D85-C85)</f>
    </nc>
  </rcc>
  <rcc rId="2727" sId="1" odxf="1" dxf="1">
    <oc r="E86">
      <f>SUM(D86-C86)</f>
    </oc>
    <nc r="E86">
      <f>SUM(D86-C86)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28" sId="1" odxf="1" dxf="1">
    <oc r="E87">
      <f>SUM(D87-C87)</f>
    </oc>
    <nc r="E87">
      <f>SUM(D87-C87)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29" sId="1" odxf="1" dxf="1">
    <oc r="E88">
      <f>SUM(D88-C88)</f>
    </oc>
    <nc r="E88">
      <f>SUM(D88-C88)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0" sId="1" odxf="1" dxf="1">
    <oc r="E89">
      <f>SUM(D89-C89)</f>
    </oc>
    <nc r="E89">
      <f>SUM(D89-C89)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1" sId="1" odxf="1" dxf="1">
    <oc r="E90">
      <f>SUM(D90-C90)</f>
    </oc>
    <nc r="E90">
      <f>SUM(D90-C90)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2" sId="1" odxf="1" dxf="1">
    <oc r="E91">
      <f>SUM(D91-C91)</f>
    </oc>
    <nc r="E91">
      <f>SUM(D91-C91)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3" sId="1" odxf="1" dxf="1">
    <oc r="E92">
      <f>SUM(D92-C92)</f>
    </oc>
    <nc r="E92">
      <f>SUM(D92-C92)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4" sId="1" odxf="1" dxf="1">
    <nc r="E93">
      <f>SUM(D93-C93)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cc rId="2735" sId="1" odxf="1" dxf="1">
    <oc r="E94">
      <f>SUM(D94-C94)</f>
    </oc>
    <nc r="E94">
      <f>SUM(D94-C94)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6" sId="1" odxf="1" dxf="1">
    <oc r="E95">
      <f>SUM(D95-C95)</f>
    </oc>
    <nc r="E95">
      <f>SUM(D95-C95)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7" sId="1" odxf="1" dxf="1">
    <oc r="E96">
      <f>SUM(D96-C96)</f>
    </oc>
    <nc r="E96">
      <f>SUM(D96-C96)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8" sId="1" odxf="1" dxf="1">
    <nc r="E97">
      <f>SUM(D97-C97)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cc rId="2739" sId="1" odxf="1" dxf="1">
    <oc r="E98">
      <f>SUM(D98-C98)</f>
    </oc>
    <nc r="E98">
      <f>SUM(D98-C98)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40" sId="1" odxf="1" dxf="1">
    <oc r="E99">
      <f>SUM(D99-C99)</f>
    </oc>
    <nc r="E99">
      <f>SUM(D99-C99)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41" sId="1">
    <oc r="E100">
      <f>SUM(D100-C100)</f>
    </oc>
    <nc r="E100">
      <f>SUM(D100-C100)</f>
    </nc>
  </rcc>
  <rfmt sheetId="1" sqref="E9:E18" start="0" length="2147483647">
    <dxf>
      <font>
        <b val="0"/>
      </font>
    </dxf>
  </rfmt>
  <rfmt sheetId="1" sqref="E19:E46" start="0" length="2147483647">
    <dxf>
      <font>
        <b val="0"/>
      </font>
    </dxf>
  </rfmt>
  <rfmt sheetId="1" sqref="E48:E75" start="0" length="2147483647">
    <dxf>
      <font>
        <b val="0"/>
      </font>
    </dxf>
  </rfmt>
  <rfmt sheetId="1" sqref="E77:E83" start="0" length="2147483647">
    <dxf>
      <font>
        <b val="0"/>
      </font>
    </dxf>
  </rfmt>
  <rfmt sheetId="1" sqref="E87:E92" start="0" length="2147483647">
    <dxf>
      <font>
        <b val="0"/>
      </font>
    </dxf>
  </rfmt>
  <rfmt sheetId="1" sqref="E93:E98" start="0" length="2147483647">
    <dxf>
      <font>
        <b val="0"/>
      </font>
    </dxf>
  </rfmt>
  <rfmt sheetId="1" sqref="E99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50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Area" hidden="1" oldHidden="1">
    <formula>общее!$A$1:$J$290</formula>
    <oldFormula>общее!$A$1:$J$290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общее!$A$6:$N$384</formula>
    <oldFormula>общее!$A$6:$N$384</oldFormula>
  </rdn>
  <rcv guid="{966D3932-E429-4C59-AC55-697D9EEA620A}" action="add"/>
</revisions>
</file>

<file path=xl/revisions/revisionLog150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2234" sId="1" odxf="1" dxf="1" numFmtId="4">
    <oc r="E42">
      <v>30276.437000000002</v>
    </oc>
    <nc r="E42">
      <f>SUM(D42-C42)</f>
    </nc>
    <odxf>
      <alignment horizontal="general" wrapText="0" readingOrder="0"/>
    </odxf>
    <ndxf>
      <alignment horizontal="right" wrapText="1" readingOrder="0"/>
    </ndxf>
  </rcc>
  <rcc rId="2235" sId="1" odxf="1" dxf="1" numFmtId="4">
    <oc r="E41">
      <v>5069.2910000000002</v>
    </oc>
    <nc r="E41">
      <f>SUM(D41-C41)</f>
    </nc>
    <odxf>
      <alignment horizontal="general" wrapText="0" readingOrder="0"/>
    </odxf>
    <ndxf>
      <alignment horizontal="right" wrapText="1" readingOrder="0"/>
    </ndxf>
  </rcc>
  <rcc rId="2236" sId="1" odxf="1" dxf="1" numFmtId="4">
    <oc r="E40">
      <v>35346.605000000003</v>
    </oc>
    <nc r="E40">
      <f>SUM(D40-C40)</f>
    </nc>
    <odxf>
      <alignment horizontal="general" wrapText="0" readingOrder="0"/>
    </odxf>
    <ndxf>
      <alignment horizontal="right" wrapText="1" readingOrder="0"/>
    </ndxf>
  </rcc>
  <rcc rId="2237" sId="1" odxf="1" dxf="1" numFmtId="4">
    <oc r="E39">
      <v>333.97399999999999</v>
    </oc>
    <nc r="E39">
      <f>SUM(D39-C39)</f>
    </nc>
    <odxf>
      <alignment horizontal="general" wrapText="0" readingOrder="0"/>
    </odxf>
    <ndxf>
      <alignment horizontal="right" wrapText="1" readingOrder="0"/>
    </ndxf>
  </rcc>
  <rcc rId="2238" sId="1" odxf="1" dxf="1" numFmtId="4">
    <oc r="E38">
      <v>167.631</v>
    </oc>
    <nc r="E38">
      <f>SUM(D38-C38)</f>
    </nc>
    <odxf>
      <alignment horizontal="general" wrapText="0" readingOrder="0"/>
    </odxf>
    <ndxf>
      <alignment horizontal="right" wrapText="1" readingOrder="0"/>
    </ndxf>
  </rcc>
  <rcc rId="2239" sId="1" odxf="1" dxf="1" numFmtId="4">
    <oc r="F42">
      <v>118.4</v>
    </oc>
    <nc r="F42">
      <f>SUM(D42/C42*100)</f>
    </nc>
    <odxf>
      <font>
        <sz val="14"/>
        <name val="Times New Roman"/>
        <scheme val="none"/>
      </font>
      <numFmt numFmtId="165" formatCode="0.0"/>
      <alignment horizontal="general" wrapText="0" readingOrder="0"/>
    </odxf>
    <ndxf>
      <font>
        <sz val="14"/>
        <color rgb="FFFF0000"/>
        <name val="Times New Roman"/>
        <scheme val="none"/>
      </font>
      <numFmt numFmtId="168" formatCode="#,##0.0"/>
      <alignment horizontal="right" wrapText="1" readingOrder="0"/>
    </ndxf>
  </rcc>
  <rfmt sheetId="1" sqref="F42" start="0" length="2147483647">
    <dxf>
      <font/>
    </dxf>
  </rfmt>
  <rfmt sheetId="1" sqref="F42" start="0" length="2147483647">
    <dxf>
      <font>
        <color auto="1"/>
      </font>
    </dxf>
  </rfmt>
  <rcc rId="2240" sId="1" odxf="1" dxf="1" numFmtId="4">
    <oc r="F41">
      <v>112.5</v>
    </oc>
    <nc r="F41">
      <f>SUM(D41/C41*100)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41" sId="1" odxf="1" dxf="1" numFmtId="4">
    <oc r="F40">
      <v>117.2</v>
    </oc>
    <nc r="F40">
      <f>SUM(D40/C40*100)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42" sId="1" odxf="1" dxf="1" numFmtId="4">
    <oc r="F39">
      <v>162.80000000000001</v>
    </oc>
    <nc r="F39">
      <f>SUM(D39/C39*100)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43" sId="1" odxf="1" dxf="1" numFmtId="4">
    <oc r="F38">
      <v>139.1</v>
    </oc>
    <nc r="F38">
      <f>SUM(D38/C38*100)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194" sId="1" numFmtId="4">
    <oc r="H240">
      <v>3500</v>
    </oc>
    <nc r="H240">
      <f>3500+7712.824</f>
    </nc>
  </rcc>
  <rcc rId="195" sId="1" numFmtId="4">
    <nc r="D238">
      <v>197.94200000000001</v>
    </nc>
  </rcc>
  <rfmt sheetId="1" sqref="D238">
    <dxf>
      <fill>
        <patternFill>
          <bgColor theme="0"/>
        </patternFill>
      </fill>
    </dxf>
  </rfmt>
  <rfmt sheetId="1" sqref="A238:B238">
    <dxf>
      <fill>
        <patternFill>
          <bgColor theme="0"/>
        </patternFill>
      </fill>
    </dxf>
  </rfmt>
  <rcc rId="196" sId="1" numFmtId="4">
    <oc r="D244">
      <v>667.678</v>
    </oc>
    <nc r="D244">
      <f>667.678+1288.626</f>
    </nc>
  </rcc>
</revisions>
</file>

<file path=xl/revisions/revisionLog151111.xml><?xml version="1.0" encoding="utf-8"?>
<revisions xmlns="http://schemas.openxmlformats.org/spreadsheetml/2006/main" xmlns:r="http://schemas.openxmlformats.org/officeDocument/2006/relationships">
  <rfmt sheetId="1" sqref="A243:J243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общее!$A$6:$L$339</formula>
    <oldFormula>общее!$A$6:$L$339</oldFormula>
  </rdn>
  <rcv guid="{84AB9039-6109-4932-AA14-522BD4A30F0B}" action="add"/>
</revisions>
</file>

<file path=xl/revisions/revisionLog1511111.xml><?xml version="1.0" encoding="utf-8"?>
<revisions xmlns="http://schemas.openxmlformats.org/spreadsheetml/2006/main" xmlns:r="http://schemas.openxmlformats.org/officeDocument/2006/relationships">
  <rcc rId="170" sId="1" numFmtId="4">
    <oc r="D233">
      <v>4124.5039999999999</v>
    </oc>
    <nc r="D233">
      <v>12009.067999999999</v>
    </nc>
  </rcc>
  <rfmt sheetId="1" sqref="D232:D233">
    <dxf>
      <fill>
        <patternFill>
          <bgColor theme="0"/>
        </patternFill>
      </fill>
    </dxf>
  </rfmt>
  <rcc rId="171" sId="1" numFmtId="4">
    <oc r="C233">
      <v>532.13199999999995</v>
    </oc>
    <nc r="C233">
      <v>22581.175999999999</v>
    </nc>
  </rcc>
  <rfmt sheetId="1" sqref="A232:C233">
    <dxf>
      <fill>
        <patternFill>
          <bgColor theme="0"/>
        </patternFill>
      </fill>
    </dxf>
  </rfmt>
  <rcc rId="172" sId="1">
    <oc r="F233" t="inlineStr">
      <is>
        <t>в 7,8 р.б</t>
      </is>
    </oc>
    <nc r="F233" t="inlineStr">
      <is>
        <t>в 1,8 р.б</t>
      </is>
    </nc>
  </rcc>
  <rcc rId="173" sId="1">
    <oc r="F232" t="inlineStr">
      <is>
        <t>в 7,8 р.б</t>
      </is>
    </oc>
    <nc r="F232" t="inlineStr">
      <is>
        <t>в 1,8 р.б</t>
      </is>
    </nc>
  </rcc>
  <rfmt sheetId="1" sqref="E232:E233">
    <dxf>
      <fill>
        <patternFill>
          <bgColor theme="0"/>
        </patternFill>
      </fill>
    </dxf>
  </rfmt>
  <rfmt sheetId="1" sqref="F232:F233">
    <dxf>
      <fill>
        <patternFill>
          <bgColor theme="0"/>
        </patternFill>
      </fill>
    </dxf>
  </rfmt>
  <rcc rId="174" sId="1" numFmtId="4">
    <oc r="G233">
      <v>3173.85</v>
    </oc>
    <nc r="G233">
      <v>12562.89</v>
    </nc>
  </rcc>
  <rfmt sheetId="1" sqref="G232:G233">
    <dxf>
      <fill>
        <patternFill>
          <bgColor theme="0"/>
        </patternFill>
      </fill>
    </dxf>
  </rfmt>
  <rcc rId="175" sId="1" numFmtId="4">
    <oc r="H233">
      <v>0</v>
    </oc>
    <nc r="H233">
      <v>2219.2820000000002</v>
    </nc>
  </rcc>
  <rcc rId="176" sId="1" numFmtId="4">
    <oc r="H232">
      <v>0</v>
    </oc>
    <nc r="H232">
      <f>H233</f>
    </nc>
  </rcc>
  <rfmt sheetId="1" sqref="H232:H233">
    <dxf>
      <fill>
        <patternFill>
          <bgColor theme="0"/>
        </patternFill>
      </fill>
    </dxf>
  </rfmt>
  <rcc rId="177" sId="1">
    <oc r="J233">
      <f>SUM(H233/G233*100)</f>
    </oc>
    <nc r="J233" t="inlineStr">
      <is>
        <t>в 5,7р.б.</t>
      </is>
    </nc>
  </rcc>
  <rcc rId="178" sId="1">
    <oc r="J232">
      <f>SUM(H232/G232*100)</f>
    </oc>
    <nc r="J232" t="inlineStr">
      <is>
        <t>в 5,7р.б.</t>
      </is>
    </nc>
  </rcc>
  <rfmt sheetId="1" sqref="I232:J232">
    <dxf>
      <fill>
        <patternFill>
          <bgColor theme="0"/>
        </patternFill>
      </fill>
    </dxf>
  </rfmt>
  <rfmt sheetId="1" sqref="I232:I233">
    <dxf>
      <fill>
        <patternFill>
          <bgColor theme="0"/>
        </patternFill>
      </fill>
    </dxf>
  </rfmt>
  <rfmt sheetId="1" sqref="J233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общее!$A$6:$L$339</formula>
    <oldFormula>общее!$A$6:$L$339</oldFormula>
  </rdn>
  <rcv guid="{84AB9039-6109-4932-AA14-522BD4A30F0B}" action="add"/>
</revisions>
</file>

<file path=xl/revisions/revisionLog15112.xml><?xml version="1.0" encoding="utf-8"?>
<revisions xmlns="http://schemas.openxmlformats.org/spreadsheetml/2006/main" xmlns:r="http://schemas.openxmlformats.org/officeDocument/2006/relationships">
  <rcc rId="483" sId="1" numFmtId="4">
    <oc r="C116">
      <v>2820.0970000000002</v>
    </oc>
    <nc r="C116">
      <v>2820.096</v>
    </nc>
  </rcc>
</revisions>
</file>

<file path=xl/revisions/revisionLog1512.xml><?xml version="1.0" encoding="utf-8"?>
<revisions xmlns="http://schemas.openxmlformats.org/spreadsheetml/2006/main" xmlns:r="http://schemas.openxmlformats.org/officeDocument/2006/relationships">
  <rcc rId="479" sId="1">
    <oc r="C104">
      <f>436717.071-306.659-323637.952</f>
    </oc>
    <nc r="C104">
      <f>436717.071-306.659-323637.951</f>
    </nc>
  </rcc>
  <rcc rId="480" sId="1" numFmtId="4">
    <oc r="C108">
      <v>323637.95199999999</v>
    </oc>
    <nc r="C108">
      <v>323637.951</v>
    </nc>
  </rcc>
</revisions>
</file>

<file path=xl/revisions/revisionLog15121.xml><?xml version="1.0" encoding="utf-8"?>
<revisions xmlns="http://schemas.openxmlformats.org/spreadsheetml/2006/main" xmlns:r="http://schemas.openxmlformats.org/officeDocument/2006/relationships">
  <rcc rId="451" sId="1" numFmtId="4">
    <oc r="C121">
      <v>453.37700000000001</v>
    </oc>
    <nc r="C121">
      <f>453.377</f>
    </nc>
  </rcc>
  <rcc rId="452" sId="1" numFmtId="4">
    <oc r="C123">
      <v>1630.184</v>
    </oc>
    <nc r="C123">
      <f>4020.92</f>
    </nc>
  </rcc>
  <rfmt sheetId="1" sqref="C123">
    <dxf>
      <fill>
        <patternFill>
          <bgColor theme="0"/>
        </patternFill>
      </fill>
    </dxf>
  </rfmt>
</revisions>
</file>

<file path=xl/revisions/revisionLog151211.xml><?xml version="1.0" encoding="utf-8"?>
<revisions xmlns="http://schemas.openxmlformats.org/spreadsheetml/2006/main" xmlns:r="http://schemas.openxmlformats.org/officeDocument/2006/relationships">
  <rfmt sheetId="1" sqref="C135:C138">
    <dxf>
      <fill>
        <patternFill patternType="none">
          <bgColor auto="1"/>
        </patternFill>
      </fill>
    </dxf>
  </rfmt>
  <rfmt sheetId="1" sqref="C134:J134">
    <dxf>
      <fill>
        <patternFill patternType="none">
          <bgColor auto="1"/>
        </patternFill>
      </fill>
    </dxf>
  </rfmt>
  <rcc rId="224" sId="1" numFmtId="4">
    <oc r="C132">
      <v>3795.2530000000002</v>
    </oc>
    <nc r="C132">
      <v>7939.4574300000004</v>
    </nc>
  </rcc>
  <rfmt sheetId="1" sqref="C132">
    <dxf>
      <fill>
        <patternFill patternType="none">
          <bgColor auto="1"/>
        </patternFill>
      </fill>
    </dxf>
  </rfmt>
  <rcc rId="225" sId="1" numFmtId="4">
    <oc r="C136">
      <v>1040.096</v>
    </oc>
    <nc r="C136">
      <v>1040.1103000000001</v>
    </nc>
  </rcc>
  <rcc rId="226" sId="1" numFmtId="4">
    <oc r="C137">
      <v>270.54000000000002</v>
    </oc>
    <nc r="C137">
      <v>545.67578000000003</v>
    </nc>
  </rcc>
  <rcc rId="227" sId="1">
    <oc r="C135">
      <v>1310.636</v>
    </oc>
    <nc r="C135">
      <f>C136+C137</f>
    </nc>
  </rcc>
  <rcv guid="{BC4BF63E-98F8-4CE0-B0DE-A2A71C291EFE}" action="delete"/>
  <rdn rId="0" localSheetId="1" customView="1" name="Z_BC4BF63E_98F8_4CE0_B0DE_A2A71C291EFE_.wvu.FilterData" hidden="1" oldHidden="1">
    <formula>общее!$A$6:$L$339</formula>
    <oldFormula>общее!$A$6:$L$339</oldFormula>
  </rdn>
  <rcv guid="{BC4BF63E-98F8-4CE0-B0DE-A2A71C291EF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2163" sId="1" odxf="1" dxf="1" numFmtId="4">
    <oc r="E65">
      <v>-4.4359999999999999</v>
    </oc>
    <nc r="E65">
      <f>SUM(D65-C65)</f>
    </nc>
    <odxf>
      <alignment horizontal="general" wrapText="0" readingOrder="0"/>
    </odxf>
    <ndxf>
      <alignment horizontal="right" wrapText="1" readingOrder="0"/>
    </ndxf>
  </rcc>
  <rcc rId="2164" sId="1" odxf="1" dxf="1" numFmtId="4">
    <oc r="E64">
      <v>-75.103999999999999</v>
    </oc>
    <nc r="E64">
      <f>SUM(D64-C64)</f>
    </nc>
    <odxf>
      <alignment horizontal="general" wrapText="0" readingOrder="0"/>
    </odxf>
    <ndxf>
      <alignment horizontal="right" wrapText="1" readingOrder="0"/>
    </ndxf>
  </rcc>
  <rcc rId="2165" sId="1" odxf="1" dxf="1" numFmtId="4">
    <oc r="E63">
      <v>-37.601999999999997</v>
    </oc>
    <nc r="E63">
      <f>SUM(D63-C63)</f>
    </nc>
    <odxf>
      <alignment horizontal="general" wrapText="0" readingOrder="0"/>
    </odxf>
    <ndxf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fmt sheetId="1" sqref="E92:F92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52111.xml><?xml version="1.0" encoding="utf-8"?>
<revisions xmlns="http://schemas.openxmlformats.org/spreadsheetml/2006/main" xmlns:r="http://schemas.openxmlformats.org/officeDocument/2006/relationships">
  <rcc rId="256" sId="1" numFmtId="4">
    <oc r="G215">
      <v>2504.6460000000002</v>
    </oc>
    <nc r="G215">
      <f>2504.646+2014.193</f>
    </nc>
  </rcc>
  <rcc rId="257" sId="1">
    <oc r="G217">
      <f>9006.832+7089.906</f>
    </oc>
    <nc r="G217">
      <f>9006.832+7089.906+17050.651</f>
    </nc>
  </rcc>
  <rcc rId="258" sId="1" numFmtId="4">
    <oc r="G218">
      <v>745.26199999999994</v>
    </oc>
    <nc r="G218">
      <f>745.262+6434.289</f>
    </nc>
  </rcc>
  <rcc rId="259" sId="1" numFmtId="4">
    <oc r="G219">
      <v>462.86399999999998</v>
    </oc>
    <nc r="G219">
      <v>2980.0909999999999</v>
    </nc>
  </rcc>
  <rfmt sheetId="1" sqref="G219">
    <dxf>
      <fill>
        <patternFill>
          <bgColor theme="0"/>
        </patternFill>
      </fill>
    </dxf>
  </rfmt>
  <rcc rId="260" sId="1" numFmtId="4">
    <oc r="G220">
      <v>81.72</v>
    </oc>
    <nc r="G220">
      <f>81.72+38.957</f>
    </nc>
  </rcc>
  <rcc rId="261" sId="1" numFmtId="4">
    <oc r="G221">
      <v>3041.7979999999998</v>
    </oc>
    <nc r="G221">
      <f>3041.798+3916.389</f>
    </nc>
  </rcc>
  <rcc rId="262" sId="1" numFmtId="4">
    <nc r="G223">
      <v>200.172</v>
    </nc>
  </rcc>
  <rfmt sheetId="1" sqref="G223">
    <dxf>
      <fill>
        <patternFill>
          <bgColor theme="0"/>
        </patternFill>
      </fill>
    </dxf>
  </rfmt>
  <rcc rId="263" sId="1" numFmtId="4">
    <nc r="G228">
      <v>279.20299999999997</v>
    </nc>
  </rcc>
  <rcc rId="264" sId="1" numFmtId="4">
    <oc r="C248">
      <v>5307.5060000000003</v>
    </oc>
    <nc r="C248">
      <f>5307.506+4937.373</f>
    </nc>
  </rcc>
  <rcc rId="265" sId="1" numFmtId="4">
    <oc r="C249">
      <v>5.6000000000000001E-2</v>
    </oc>
    <nc r="C249">
      <v>0</v>
    </nc>
  </rcc>
  <rfmt sheetId="1" sqref="C249:J249">
    <dxf>
      <fill>
        <patternFill>
          <bgColor theme="0"/>
        </patternFill>
      </fill>
    </dxf>
  </rfmt>
  <rcc rId="266" sId="1" numFmtId="4">
    <nc r="H248">
      <v>0</v>
    </nc>
  </rcc>
  <rfmt sheetId="1" sqref="E248:J248">
    <dxf>
      <fill>
        <patternFill>
          <bgColor theme="0"/>
        </patternFill>
      </fill>
    </dxf>
  </rfmt>
  <rfmt sheetId="1" sqref="C247:J247">
    <dxf>
      <fill>
        <patternFill>
          <bgColor theme="0"/>
        </patternFill>
      </fill>
    </dxf>
  </rfmt>
  <rfmt sheetId="1" sqref="C245:J246">
    <dxf>
      <fill>
        <patternFill>
          <bgColor theme="0"/>
        </patternFill>
      </fill>
    </dxf>
  </rfmt>
  <rfmt sheetId="1" sqref="G243:J244">
    <dxf>
      <fill>
        <patternFill>
          <bgColor theme="0"/>
        </patternFill>
      </fill>
    </dxf>
  </rfmt>
  <rcc rId="267" sId="1">
    <oc r="F244" t="inlineStr">
      <is>
        <t>в 6,4 р.б</t>
      </is>
    </oc>
    <nc r="F244" t="inlineStr">
      <is>
        <t>в 1,8 р.б</t>
      </is>
    </nc>
  </rcc>
  <rfmt sheetId="1" sqref="E244:F244">
    <dxf>
      <fill>
        <patternFill>
          <bgColor theme="0"/>
        </patternFill>
      </fill>
    </dxf>
  </rfmt>
  <rfmt sheetId="1" sqref="A239:J239">
    <dxf>
      <fill>
        <patternFill>
          <bgColor theme="0"/>
        </patternFill>
      </fill>
    </dxf>
  </rfmt>
  <rfmt sheetId="1" sqref="F238:J238">
    <dxf>
      <fill>
        <patternFill>
          <bgColor theme="0"/>
        </patternFill>
      </fill>
    </dxf>
  </rfmt>
  <rfmt sheetId="1" sqref="F235:J235">
    <dxf>
      <fill>
        <patternFill>
          <bgColor theme="0"/>
        </patternFill>
      </fill>
    </dxf>
  </rfmt>
  <rfmt sheetId="1" sqref="C235:F235">
    <dxf>
      <fill>
        <patternFill>
          <bgColor theme="0"/>
        </patternFill>
      </fill>
    </dxf>
  </rfmt>
  <rfmt sheetId="1" sqref="A227:J227">
    <dxf>
      <fill>
        <patternFill>
          <bgColor theme="0"/>
        </patternFill>
      </fill>
    </dxf>
  </rfmt>
  <rfmt sheetId="1" sqref="G224:J224">
    <dxf>
      <fill>
        <patternFill>
          <bgColor theme="0"/>
        </patternFill>
      </fill>
    </dxf>
  </rfmt>
  <rcc rId="268" sId="1" numFmtId="4">
    <nc r="H223">
      <v>0</v>
    </nc>
  </rcc>
  <rcc rId="269" sId="1">
    <nc r="I223">
      <f>SUM(H223-G223)</f>
    </nc>
  </rcc>
  <rfmt sheetId="1" sqref="G222:J223">
    <dxf>
      <fill>
        <patternFill>
          <bgColor theme="0"/>
        </patternFill>
      </fill>
    </dxf>
  </rfmt>
  <rcc rId="270" sId="1" odxf="1" dxf="1">
    <oc r="J215">
      <f>SUM(H215/G215*100)</f>
    </oc>
    <nc r="J215">
      <f>SUM(H215/G215*100)</f>
    </nc>
    <odxf>
      <font>
        <sz val="16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cc rId="271" sId="1" odxf="1" dxf="1">
    <oc r="J216">
      <f>SUM(H216/G216*100)</f>
    </oc>
    <nc r="J216">
      <f>SUM(H216/G216*100)</f>
    </nc>
    <odxf>
      <font>
        <sz val="16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cc rId="272" sId="1" odxf="1" dxf="1">
    <oc r="J217">
      <f>SUM(H217/G217*100)</f>
    </oc>
    <nc r="J217">
      <f>SUM(H217/G217*100)</f>
    </nc>
    <odxf>
      <font>
        <sz val="16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cc rId="273" sId="1" odxf="1" dxf="1">
    <oc r="J218">
      <f>SUM(H218/G218*100)</f>
    </oc>
    <nc r="J218">
      <f>SUM(H218/G218*100)</f>
    </nc>
    <odxf>
      <font>
        <sz val="16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cc rId="274" sId="1" odxf="1" dxf="1">
    <oc r="J219">
      <f>SUM(H219/G219*100)</f>
    </oc>
    <nc r="J219">
      <f>SUM(H219/G219*100)</f>
    </nc>
    <odxf>
      <font>
        <sz val="16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cc rId="275" sId="1" odxf="1" dxf="1">
    <oc r="J220">
      <f>SUM(H220/G220*100)</f>
    </oc>
    <nc r="J220">
      <f>SUM(H220/G220*100)</f>
    </nc>
    <odxf>
      <font>
        <sz val="16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cc rId="276" sId="1" odxf="1" dxf="1">
    <oc r="J221">
      <f>SUM(H221/G221*100)</f>
    </oc>
    <nc r="J221">
      <f>SUM(H221/G221*100)</f>
    </nc>
    <odxf>
      <font>
        <sz val="16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fmt sheetId="1" sqref="G214:J223">
    <dxf>
      <fill>
        <patternFill>
          <bgColor theme="0"/>
        </patternFill>
      </fill>
    </dxf>
  </rfmt>
  <rfmt sheetId="1" sqref="A242:J242">
    <dxf>
      <fill>
        <patternFill>
          <bgColor theme="0"/>
        </patternFill>
      </fill>
    </dxf>
  </rfmt>
</revisions>
</file>

<file path=xl/revisions/revisionLog152112.xml><?xml version="1.0" encoding="utf-8"?>
<revisions xmlns="http://schemas.openxmlformats.org/spreadsheetml/2006/main" xmlns:r="http://schemas.openxmlformats.org/officeDocument/2006/relationships">
  <rfmt sheetId="1" sqref="A195:J19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52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общее!$A$6:$L$349</formula>
    <oldFormula>общее!$A$6:$L$349</oldFormula>
  </rdn>
  <rcv guid="{221AFC77-C97B-4D44-8163-7AA758A08BF9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fmt sheetId="1" sqref="A101:XFD125">
    <dxf>
      <fill>
        <patternFill>
          <bgColor theme="0"/>
        </patternFill>
      </fill>
    </dxf>
  </rfmt>
</revisions>
</file>

<file path=xl/revisions/revisionLog154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210" sId="1" numFmtId="4">
    <oc r="C128">
      <v>3019.9140000000002</v>
    </oc>
    <nc r="C128">
      <v>3054.2317400000002</v>
    </nc>
  </rcc>
  <rcc rId="211" sId="1" numFmtId="4">
    <oc r="C129">
      <v>3885.3290000000002</v>
    </oc>
    <nc r="C129">
      <v>3929.0398300000002</v>
    </nc>
  </rcc>
  <rfmt sheetId="1" sqref="C128">
    <dxf>
      <fill>
        <patternFill patternType="none">
          <bgColor auto="1"/>
        </patternFill>
      </fill>
    </dxf>
  </rfmt>
  <rfmt sheetId="1" sqref="C129">
    <dxf>
      <fill>
        <patternFill patternType="none">
          <bgColor auto="1"/>
        </patternFill>
      </fill>
    </dxf>
  </rfmt>
  <rcc rId="212" sId="1" numFmtId="4">
    <oc r="C131">
      <v>4086.8589999999999</v>
    </oc>
    <nc r="C131">
      <v>7566.9231900000004</v>
    </nc>
  </rcc>
  <rcc rId="213" sId="1" numFmtId="4">
    <oc r="C130">
      <v>4086.8589999999999</v>
    </oc>
    <nc r="C130">
      <v>7566.9231900000004</v>
    </nc>
  </rcc>
  <rfmt sheetId="1" sqref="C130:C131">
    <dxf>
      <fill>
        <patternFill patternType="none">
          <bgColor auto="1"/>
        </patternFill>
      </fill>
    </dxf>
  </rfmt>
  <rcc rId="214" sId="1" numFmtId="4">
    <oc r="C133">
      <v>3795.2530000000002</v>
    </oc>
    <nc r="C133">
      <v>7939.4574300000004</v>
    </nc>
  </rcc>
  <rfmt sheetId="1" sqref="C133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общее!$A$6:$L$339</formula>
    <oldFormula>общее!$A$6:$L$339</oldFormula>
  </rdn>
  <rcv guid="{BC4BF63E-98F8-4CE0-B0DE-A2A71C291EFE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92" sId="1" numFmtId="4">
    <oc r="H228">
      <v>29.931999999999999</v>
    </oc>
    <nc r="H228"/>
  </rcc>
  <rcc rId="193" sId="1" numFmtId="4">
    <nc r="D228">
      <v>29.931999999999999</v>
    </nc>
  </rcc>
</revisions>
</file>

<file path=xl/revisions/revisionLog161111.xml><?xml version="1.0" encoding="utf-8"?>
<revisions xmlns="http://schemas.openxmlformats.org/spreadsheetml/2006/main" xmlns:r="http://schemas.openxmlformats.org/officeDocument/2006/relationships">
  <rfmt sheetId="1" sqref="A214:F224">
    <dxf>
      <fill>
        <patternFill>
          <bgColor theme="0"/>
        </patternFill>
      </fill>
    </dxf>
  </rfmt>
  <rfmt sheetId="1" sqref="A228:F228">
    <dxf>
      <fill>
        <patternFill>
          <bgColor theme="0"/>
        </patternFill>
      </fill>
    </dxf>
  </rfmt>
  <rfmt sheetId="1" sqref="A229:J229">
    <dxf>
      <fill>
        <patternFill>
          <bgColor theme="0"/>
        </patternFill>
      </fill>
    </dxf>
  </rfmt>
  <rfmt sheetId="1" sqref="G228:J228">
    <dxf>
      <fill>
        <patternFill>
          <bgColor theme="0"/>
        </patternFill>
      </fill>
    </dxf>
  </rfmt>
  <rfmt sheetId="1" sqref="A208:J208">
    <dxf>
      <fill>
        <patternFill>
          <bgColor theme="0"/>
        </patternFill>
      </fill>
    </dxf>
  </rfmt>
  <rcc rId="183" sId="1" numFmtId="4">
    <oc r="D209">
      <v>177.25800000000001</v>
    </oc>
    <nc r="D209">
      <v>454.42599999999999</v>
    </nc>
  </rcc>
  <rfmt sheetId="1" sqref="D209">
    <dxf>
      <fill>
        <patternFill>
          <bgColor theme="0"/>
        </patternFill>
      </fill>
    </dxf>
  </rfmt>
  <rfmt sheetId="1" sqref="A209:B209">
    <dxf>
      <fill>
        <patternFill>
          <bgColor theme="0"/>
        </patternFill>
      </fill>
    </dxf>
  </rfmt>
  <rfmt sheetId="1" sqref="A236:J236">
    <dxf>
      <fill>
        <patternFill>
          <bgColor theme="0"/>
        </patternFill>
      </fill>
    </dxf>
  </rfmt>
  <rcc rId="184" sId="1" numFmtId="4">
    <nc r="D237">
      <v>142.636</v>
    </nc>
  </rcc>
  <rfmt sheetId="1" sqref="A236:J237">
    <dxf>
      <fill>
        <patternFill>
          <bgColor theme="0"/>
        </patternFill>
      </fill>
    </dxf>
  </rfmt>
  <rcc rId="185" sId="1" numFmtId="4">
    <oc r="H240">
      <v>5000</v>
    </oc>
    <nc r="H240">
      <v>3500</v>
    </nc>
  </rcc>
  <rfmt sheetId="1" sqref="H240">
    <dxf>
      <fill>
        <patternFill>
          <bgColor theme="0"/>
        </patternFill>
      </fill>
    </dxf>
  </rfmt>
  <rfmt sheetId="1" sqref="A240:F240">
    <dxf>
      <fill>
        <patternFill>
          <bgColor theme="0"/>
        </patternFill>
      </fill>
    </dxf>
  </rfmt>
  <rcc rId="186" sId="1" numFmtId="4">
    <oc r="D241">
      <v>144.024</v>
    </oc>
    <nc r="D241">
      <v>264.04399999999998</v>
    </nc>
  </rcc>
  <rfmt sheetId="1" sqref="D241">
    <dxf>
      <fill>
        <patternFill>
          <bgColor theme="0"/>
        </patternFill>
      </fill>
    </dxf>
  </rfmt>
  <rfmt sheetId="1" sqref="A241:B241">
    <dxf>
      <fill>
        <patternFill>
          <bgColor theme="0"/>
        </patternFill>
      </fill>
    </dxf>
  </rfmt>
  <rfmt sheetId="1" sqref="G241:J241">
    <dxf>
      <fill>
        <patternFill>
          <bgColor theme="0"/>
        </patternFill>
      </fill>
    </dxf>
  </rfmt>
  <rcc rId="187" sId="1" numFmtId="4">
    <oc r="D244">
      <f>522.966+12+300.054</f>
    </oc>
    <nc r="D244">
      <v>667.678</v>
    </nc>
  </rcc>
  <rfmt sheetId="1" sqref="A244:B244">
    <dxf>
      <fill>
        <patternFill>
          <bgColor theme="0"/>
        </patternFill>
      </fill>
    </dxf>
  </rfmt>
  <rfmt sheetId="1" sqref="D244">
    <dxf>
      <fill>
        <patternFill>
          <bgColor theme="0"/>
        </patternFill>
      </fill>
    </dxf>
  </rfmt>
  <rcc rId="188" sId="1" numFmtId="4">
    <nc r="H266">
      <v>6305.4669999999996</v>
    </nc>
  </rcc>
  <rfmt sheetId="1" sqref="H266">
    <dxf>
      <fill>
        <patternFill>
          <bgColor theme="0"/>
        </patternFill>
      </fill>
    </dxf>
  </rfmt>
  <rfmt sheetId="1" sqref="A266:B266">
    <dxf>
      <fill>
        <patternFill>
          <bgColor theme="0"/>
        </patternFill>
      </fill>
    </dxf>
  </rfmt>
  <rcc rId="189" sId="1" numFmtId="4">
    <oc r="H217">
      <v>0</v>
    </oc>
    <nc r="H217">
      <f>2327.555</f>
    </nc>
  </rcc>
  <rfmt sheetId="1" sqref="H217">
    <dxf>
      <fill>
        <patternFill>
          <bgColor theme="0"/>
        </patternFill>
      </fill>
    </dxf>
  </rfmt>
  <rcc rId="190" sId="1" numFmtId="4">
    <oc r="H215">
      <v>0</v>
    </oc>
    <nc r="H215">
      <v>2920.1060000000002</v>
    </nc>
  </rcc>
  <rfmt sheetId="1" sqref="H215">
    <dxf>
      <fill>
        <patternFill>
          <bgColor theme="0"/>
        </patternFill>
      </fill>
    </dxf>
  </rfmt>
  <rcc rId="191" sId="1" numFmtId="4">
    <nc r="H228">
      <v>29.931999999999999</v>
    </nc>
  </rcc>
</revisions>
</file>

<file path=xl/revisions/revisionLog16111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общее!$A$6:$L$339</formula>
    <oldFormula>общее!$A$6:$L$339</oldFormula>
  </rdn>
  <rcv guid="{84AB9039-6109-4932-AA14-522BD4A30F0B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2385" sId="1" odxf="1" dxf="1" numFmtId="4">
    <oc r="I67">
      <v>-2712.48</v>
    </oc>
    <nc r="I67">
      <f>SUM(H67-G67)</f>
    </nc>
    <odxf>
      <alignment horizontal="general" wrapText="0" readingOrder="0"/>
    </odxf>
    <ndxf>
      <alignment horizontal="right" wrapText="1" readingOrder="0"/>
    </ndxf>
  </rcc>
  <rcc rId="2386" sId="1" odxf="1" dxf="1" numFmtId="4">
    <oc r="I68">
      <v>84.254000000000005</v>
    </oc>
    <nc r="I68">
      <f>SUM(H68-G68)</f>
    </nc>
    <odxf>
      <alignment horizontal="general" wrapText="0" readingOrder="0"/>
    </odxf>
    <ndxf>
      <alignment horizontal="right" wrapText="1" readingOrder="0"/>
    </ndxf>
  </rcc>
  <rcc rId="2387" sId="1" odxf="1" dxf="1" numFmtId="4">
    <oc r="I70">
      <v>84.254000000000005</v>
    </oc>
    <nc r="I70">
      <f>SUM(H70-G70)</f>
    </nc>
    <odxf>
      <alignment horizontal="general" wrapText="0" readingOrder="0"/>
    </odxf>
    <ndxf>
      <alignment horizontal="right" wrapText="1" readingOrder="0"/>
    </ndxf>
  </rcc>
  <rcc rId="2388" sId="1" odxf="1" dxf="1" numFmtId="4">
    <oc r="I71">
      <v>84.254000000000005</v>
    </oc>
    <nc r="I71">
      <f>SUM(H71-G71)</f>
    </nc>
    <odxf>
      <alignment horizontal="general" wrapText="0" readingOrder="0"/>
    </odxf>
    <ndxf>
      <alignment horizontal="right" wrapText="1" readingOrder="0"/>
    </ndxf>
  </rcc>
  <rcc rId="2389" sId="1" odxf="1" dxf="1" numFmtId="4">
    <oc r="J67">
      <v>13.3</v>
    </oc>
    <nc r="J67">
      <f>SUM(H67/G67*100)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2390" sId="1" odxf="1" dxf="1" numFmtId="4">
    <oc r="J68">
      <v>378.2</v>
    </oc>
    <nc r="J68">
      <f>SUM(H68/G68*100)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2391" sId="1" odxf="1" dxf="1" numFmtId="4">
    <oc r="J70">
      <v>378.2</v>
    </oc>
    <nc r="J70">
      <f>SUM(H70/G70*100)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2392" sId="1" odxf="1" dxf="1" numFmtId="4">
    <oc r="J71">
      <v>378.2</v>
    </oc>
    <nc r="J71">
      <f>SUM(H71/G71*100)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fmt sheetId="1" sqref="J67:J71">
    <dxf>
      <fill>
        <patternFill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201" sId="1">
    <oc r="H217">
      <f>2327.555</f>
    </oc>
    <nc r="H217">
      <f>2327.555+5777.759</f>
    </nc>
  </rcc>
  <rcc rId="202" sId="1" numFmtId="4">
    <oc r="H218">
      <v>0</v>
    </oc>
    <nc r="H218">
      <v>1843.7149999999999</v>
    </nc>
  </rcc>
  <rfmt sheetId="1" sqref="H218">
    <dxf>
      <fill>
        <patternFill>
          <bgColor theme="0"/>
        </patternFill>
      </fill>
    </dxf>
  </rfmt>
  <rfmt sheetId="1" sqref="H219">
    <dxf>
      <fill>
        <patternFill>
          <bgColor theme="0"/>
        </patternFill>
      </fill>
    </dxf>
  </rfmt>
  <rcc rId="203" sId="1" numFmtId="4">
    <oc r="H220">
      <v>0</v>
    </oc>
    <nc r="H220">
      <v>5324.7709999999997</v>
    </nc>
  </rcc>
  <rfmt sheetId="1" sqref="H220">
    <dxf>
      <fill>
        <patternFill>
          <bgColor theme="0"/>
        </patternFill>
      </fill>
    </dxf>
  </rfmt>
  <rcc rId="204" sId="1" numFmtId="4">
    <oc r="H221">
      <v>0</v>
    </oc>
    <nc r="H221">
      <v>66.591999999999999</v>
    </nc>
  </rcc>
  <rfmt sheetId="1" sqref="H221">
    <dxf>
      <fill>
        <patternFill>
          <bgColor theme="0"/>
        </patternFill>
      </fill>
    </dxf>
  </rfmt>
  <rcc rId="205" sId="1" numFmtId="4">
    <nc r="H228">
      <v>119.999</v>
    </nc>
  </rcc>
  <rfmt sheetId="1" sqref="A248:B248">
    <dxf>
      <fill>
        <patternFill>
          <bgColor theme="0"/>
        </patternFill>
      </fill>
    </dxf>
  </rfmt>
  <rcc rId="206" sId="1" numFmtId="4">
    <oc r="D248">
      <v>1581.049</v>
    </oc>
    <nc r="D248">
      <v>1918.895</v>
    </nc>
  </rcc>
  <rfmt sheetId="1" sqref="D247:D248">
    <dxf>
      <fill>
        <patternFill>
          <bgColor theme="0"/>
        </patternFill>
      </fill>
    </dxf>
  </rfmt>
  <rcc rId="207" sId="1">
    <oc r="D244">
      <f>667.678+1288.626</f>
    </oc>
    <nc r="D244">
      <f>667.678+1288.626+24</f>
    </nc>
  </rcc>
  <rfmt sheetId="1" sqref="A248:B249">
    <dxf>
      <fill>
        <patternFill>
          <bgColor theme="0"/>
        </patternFill>
      </fill>
    </dxf>
  </rfmt>
  <rcc rId="208" sId="1" numFmtId="4">
    <nc r="D249">
      <v>0</v>
    </nc>
  </rcc>
  <rfmt sheetId="1" sqref="D249">
    <dxf>
      <fill>
        <patternFill>
          <bgColor theme="0"/>
        </patternFill>
      </fill>
    </dxf>
  </rfmt>
  <rfmt sheetId="1" sqref="A245:B247">
    <dxf>
      <fill>
        <patternFill>
          <bgColor theme="0"/>
        </patternFill>
      </fill>
    </dxf>
  </rfmt>
  <rfmt sheetId="1" sqref="A235:B235">
    <dxf>
      <fill>
        <patternFill>
          <bgColor theme="0"/>
        </patternFill>
      </fill>
    </dxf>
  </rfmt>
  <rcc rId="209" sId="1" numFmtId="4">
    <oc r="C209">
      <v>243.98</v>
    </oc>
    <nc r="C209">
      <v>473.68700000000001</v>
    </nc>
  </rcc>
  <rfmt sheetId="1" sqref="C209">
    <dxf>
      <fill>
        <patternFill>
          <bgColor theme="0"/>
        </patternFill>
      </fill>
    </dxf>
  </rfmt>
  <rfmt sheetId="1" sqref="E209:J209">
    <dxf>
      <fill>
        <patternFill>
          <bgColor theme="0"/>
        </patternFill>
      </fill>
    </dxf>
  </rfmt>
</revisions>
</file>

<file path=xl/revisions/revisionLog1711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общее!$A$6:$L$339</formula>
    <oldFormula>общее!$A$6:$L$339</oldFormula>
  </rdn>
  <rcv guid="{BC4BF63E-98F8-4CE0-B0DE-A2A71C291EFE}" action="add"/>
</revisions>
</file>

<file path=xl/revisions/revisionLog1712.xml><?xml version="1.0" encoding="utf-8"?>
<revisions xmlns="http://schemas.openxmlformats.org/spreadsheetml/2006/main" xmlns:r="http://schemas.openxmlformats.org/officeDocument/2006/relationships">
  <rfmt sheetId="1" sqref="G47">
    <dxf>
      <fill>
        <patternFill patternType="solid">
          <bgColor rgb="FF92D05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7121.xml><?xml version="1.0" encoding="utf-8"?>
<revisions xmlns="http://schemas.openxmlformats.org/spreadsheetml/2006/main" xmlns:r="http://schemas.openxmlformats.org/officeDocument/2006/relationships">
  <rcc rId="2247" sId="1" odxf="1" dxf="1" numFmtId="4">
    <oc r="E37">
      <v>501.60500000000002</v>
    </oc>
    <nc r="E37">
      <f>SUM(D37-C37)</f>
    </nc>
    <odxf>
      <alignment horizontal="general" wrapText="0" readingOrder="0"/>
    </odxf>
    <ndxf>
      <alignment horizontal="right" wrapText="1" readingOrder="0"/>
    </ndxf>
  </rcc>
  <rcc rId="2248" sId="1" odxf="1" dxf="1" numFmtId="4">
    <oc r="E36">
      <v>-68.242000000000004</v>
    </oc>
    <nc r="E36">
      <f>SUM(D36-C36)</f>
    </nc>
    <odxf>
      <alignment horizontal="general" wrapText="0" readingOrder="0"/>
    </odxf>
    <ndxf>
      <alignment horizontal="right" wrapText="1" readingOrder="0"/>
    </ndxf>
  </rcc>
  <rcc rId="2249" sId="1" odxf="1" dxf="1" numFmtId="4">
    <oc r="E35">
      <v>-495.637</v>
    </oc>
    <nc r="E35">
      <f>SUM(D35-C35)</f>
    </nc>
    <odxf>
      <alignment horizontal="general" wrapText="0" readingOrder="0"/>
    </odxf>
    <ndxf>
      <alignment horizontal="right" wrapText="1" readingOrder="0"/>
    </ndxf>
  </rcc>
  <rcc rId="2250" sId="1" odxf="1" dxf="1" numFmtId="4">
    <oc r="E34">
      <v>723.64700000000005</v>
    </oc>
    <nc r="E34">
      <f>SUM(D34-C34)</f>
    </nc>
    <odxf>
      <alignment horizontal="general" wrapText="0" readingOrder="0"/>
    </odxf>
    <ndxf>
      <alignment horizontal="right" wrapText="1" readingOrder="0"/>
    </ndxf>
  </rcc>
  <rcc rId="2251" sId="1" odxf="1" dxf="1" numFmtId="4">
    <oc r="E33">
      <v>269.61</v>
    </oc>
    <nc r="E33">
      <f>SUM(D33-C33)</f>
    </nc>
    <odxf>
      <alignment horizontal="general" wrapText="0" readingOrder="0"/>
    </odxf>
    <ndxf>
      <alignment horizontal="right" wrapText="1" readingOrder="0"/>
    </ndxf>
  </rcc>
  <rcc rId="2252" sId="1" odxf="1" dxf="1" numFmtId="4">
    <oc r="E32">
      <v>27969.263999999999</v>
    </oc>
    <nc r="E32">
      <f>SUM(D32-C32)</f>
    </nc>
    <odxf>
      <alignment horizontal="general" wrapText="0" readingOrder="0"/>
    </odxf>
    <ndxf>
      <alignment horizontal="right" wrapText="1" readingOrder="0"/>
    </ndxf>
  </rcc>
  <rcc rId="2253" sId="1" odxf="1" dxf="1" numFmtId="4">
    <oc r="E31">
      <v>4300.5249999999996</v>
    </oc>
    <nc r="E31">
      <f>SUM(D31-C31)</f>
    </nc>
    <odxf>
      <alignment horizontal="general" wrapText="0" readingOrder="0"/>
    </odxf>
    <ndxf>
      <alignment horizontal="right" wrapText="1" readingOrder="0"/>
    </ndxf>
  </rcc>
  <rcc rId="2254" sId="1" odxf="1" dxf="1" numFmtId="4">
    <oc r="E30">
      <v>5589.6109999999999</v>
    </oc>
    <nc r="E30">
      <f>SUM(D30-C30)</f>
    </nc>
    <odxf>
      <alignment horizontal="general" wrapText="0" readingOrder="0"/>
    </odxf>
    <ndxf>
      <alignment horizontal="right" wrapText="1" readingOrder="0"/>
    </ndxf>
  </rcc>
  <rcc rId="2255" sId="1" odxf="1" dxf="1" numFmtId="4">
    <oc r="E29">
      <v>113.229</v>
    </oc>
    <nc r="E29">
      <f>SUM(D29-C29)</f>
    </nc>
    <odxf>
      <alignment horizontal="general" wrapText="0" readingOrder="0"/>
    </odxf>
    <ndxf>
      <alignment horizontal="right" wrapText="1" readingOrder="0"/>
    </ndxf>
  </rcc>
  <rcc rId="2256" sId="1" odxf="1" dxf="1" numFmtId="4">
    <oc r="F37">
      <v>152.19999999999999</v>
    </oc>
    <nc r="F37">
      <f>SUM(D37/C37*100)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57" sId="1" odxf="1" dxf="1" numFmtId="4">
    <oc r="F36">
      <v>87.5</v>
    </oc>
    <nc r="F36">
      <f>SUM(D36/C36*100)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58" sId="1" odxf="1" dxf="1" numFmtId="4">
    <oc r="F35">
      <v>36.799999999999997</v>
    </oc>
    <nc r="F35">
      <f>SUM(D35/C35*100)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59" sId="1" odxf="1" dxf="1" numFmtId="4">
    <oc r="F34">
      <v>107.1</v>
    </oc>
    <nc r="F34">
      <f>SUM(D34/C34*100)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60" sId="1" odxf="1" dxf="1" numFmtId="4">
    <oc r="F33">
      <v>111.2</v>
    </oc>
    <nc r="F33">
      <f>SUM(D33/C33*100)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61" sId="1" odxf="1" dxf="1" numFmtId="4">
    <oc r="F32">
      <v>138.9</v>
    </oc>
    <nc r="F32">
      <f>SUM(D32/C32*100)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62" sId="1" odxf="1" dxf="1" numFmtId="4">
    <oc r="F31">
      <v>107.9</v>
    </oc>
    <nc r="F31">
      <f>SUM(D31/C31*100)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63" sId="1" odxf="1" dxf="1" numFmtId="4">
    <oc r="F30">
      <v>133.5</v>
    </oc>
    <nc r="F30">
      <f>SUM(D30/C30*100)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264" sId="1" odxf="1" dxf="1" numFmtId="4">
    <oc r="F29">
      <v>107.1</v>
    </oc>
    <nc r="F29">
      <f>SUM(D29/C29*100)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71211.xml><?xml version="1.0" encoding="utf-8"?>
<revisions xmlns="http://schemas.openxmlformats.org/spreadsheetml/2006/main" xmlns:r="http://schemas.openxmlformats.org/officeDocument/2006/relationships">
  <rcc rId="252" sId="1" numFmtId="4">
    <oc r="G238">
      <v>3239.5880000000002</v>
    </oc>
    <nc r="G238">
      <v>17775.38</v>
    </nc>
  </rcc>
  <rfmt sheetId="1" sqref="G238">
    <dxf>
      <fill>
        <patternFill>
          <bgColor theme="0"/>
        </patternFill>
      </fill>
    </dxf>
  </rfmt>
  <rcc rId="253" sId="1">
    <nc r="E237">
      <f>SUM(D237-C237)</f>
    </nc>
  </rcc>
  <rcc rId="254" sId="1" odxf="1" dxf="1">
    <nc r="E238">
      <f>SUM(D238-C238)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255" sId="1">
    <oc r="C244">
      <f>246.18+142.432</f>
    </oc>
    <nc r="C244">
      <f>246.18+142.432+683.421</f>
    </nc>
  </rcc>
</revisions>
</file>

<file path=xl/revisions/revisionLog172.xml><?xml version="1.0" encoding="utf-8"?>
<revisions xmlns="http://schemas.openxmlformats.org/spreadsheetml/2006/main" xmlns:r="http://schemas.openxmlformats.org/officeDocument/2006/relationships">
  <rfmt sheetId="1" sqref="B46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46" start="0" length="0">
    <dxf>
      <font>
        <color rgb="FF333333"/>
        <name val="Times New Roman"/>
        <scheme val="none"/>
      </font>
    </dxf>
  </rfmt>
  <rcc rId="2054" sId="1" odxf="1" dxf="1">
    <nc r="B46" t="inlineStr">
      <is>
        <t>Податки і збори, не віднесені до інших категорій, та кошти, що передаються (отримуються) відповідно до бюджетного законодавства  </t>
      </is>
    </nc>
    <ndxf>
      <font>
        <sz val="14"/>
        <color rgb="FF333333"/>
        <name val="Times New Roman"/>
        <scheme val="none"/>
      </font>
      <alignment vertical="top" wrapText="1" readingOrder="0"/>
    </ndxf>
  </rcc>
  <rfmt sheetId="1" sqref="B4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c rId="2036" sId="1" numFmtId="4">
    <oc r="D35">
      <v>288.79599999999999</v>
    </oc>
    <nc r="D35">
      <v>288.79500000000002</v>
    </nc>
  </rcc>
  <rfmt sheetId="1" sqref="D3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7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общее!$A$1:$J$282</formula>
    <oldFormula>общее!$A$1:$J$282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общее!$A$6:$L$349</formula>
    <oldFormula>общее!$A$6:$L$349</oldFormula>
  </rdn>
  <rcv guid="{221AFC77-C97B-4D44-8163-7AA758A08BF9}" action="add"/>
</revisions>
</file>

<file path=xl/revisions/revisionLog17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73.xml><?xml version="1.0" encoding="utf-8"?>
<revisions xmlns="http://schemas.openxmlformats.org/spreadsheetml/2006/main" xmlns:r="http://schemas.openxmlformats.org/officeDocument/2006/relationships">
  <rcc rId="2070" sId="1" odxf="1" dxf="1" numFmtId="4">
    <oc r="E100">
      <v>275993.42700000003</v>
    </oc>
    <nc r="E100">
      <f>SUM(D100-C100)</f>
    </nc>
    <odxf>
      <alignment horizontal="general" wrapText="0" readingOrder="0"/>
    </odxf>
    <ndxf>
      <alignment horizontal="right" wrapText="1" readingOrder="0"/>
    </ndxf>
  </rcc>
  <rcc rId="2071" sId="1" odxf="1" dxf="1" numFmtId="4">
    <oc r="F100">
      <v>114.4</v>
    </oc>
    <nc r="F100">
      <f>SUM(D100/C100*100)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cc rId="2072" sId="1" odxf="1" dxf="1" numFmtId="4">
    <oc r="E99">
      <v>3012.9</v>
    </oc>
    <nc r="E99">
      <f>SUM(D99-C99)</f>
    </nc>
    <odxf>
      <font>
        <b val="0"/>
        <sz val="14"/>
        <name val="Times New Roman"/>
        <scheme val="none"/>
      </font>
      <alignment horizontal="general" wrapText="0" readingOrder="0"/>
    </odxf>
    <ndxf>
      <font>
        <b/>
        <sz val="14"/>
        <name val="Times New Roman"/>
        <scheme val="none"/>
      </font>
      <alignment horizontal="right" wrapText="1" readingOrder="0"/>
    </ndxf>
  </rcc>
  <rfmt sheetId="1" sqref="E99" start="0" length="2147483647">
    <dxf>
      <font>
        <b val="0"/>
      </font>
    </dxf>
  </rfmt>
  <rcc rId="2073" sId="1" odxf="1" dxf="1" numFmtId="4">
    <oc r="F99">
      <v>141.4</v>
    </oc>
    <nc r="F99">
      <f>SUM(D99/C99*100)</f>
    </nc>
    <odxf>
      <numFmt numFmtId="165" formatCode="0.0"/>
      <alignment horizontal="general" wrapText="0" readingOrder="0"/>
    </odxf>
    <ndxf>
      <numFmt numFmtId="168" formatCode="#,##0.0"/>
      <alignment horizontal="right" wrapText="1" readingOrder="0"/>
    </ndxf>
  </rcc>
  <rfmt sheetId="1" sqref="F99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общее!$A$1:$J$282</formula>
    <oldFormula>общее!$A$1:$J$282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общее!$A$6:$L$349</formula>
    <oldFormula>общее!$A$6:$L$349</oldFormula>
  </rdn>
  <rcv guid="{95A7493F-2B11-406A-BB91-458FD9DC3BA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общее!$A$1:$J$283</formula>
    <oldFormula>общее!$A$1:$J$283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общее!$A$6:$L$341</formula>
    <oldFormula>общее!$A$6:$L$341</oldFormula>
  </rdn>
  <rcv guid="{CFD58EC5-F475-4F0C-8822-861C497EA100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248" sId="1">
    <oc r="C132">
      <v>7939.4574300000004</v>
    </oc>
    <nc r="C132">
      <f>C133</f>
    </nc>
  </rcc>
  <rcc rId="249" sId="1">
    <oc r="C130">
      <v>7566.9231900000004</v>
    </oc>
    <nc r="C130">
      <f>C131</f>
    </nc>
  </rcc>
  <rfmt sheetId="1" sqref="C125:C138">
    <dxf>
      <numFmt numFmtId="170" formatCode="#,##0.0000"/>
    </dxf>
  </rfmt>
  <rfmt sheetId="1" sqref="C125:C138">
    <dxf>
      <numFmt numFmtId="169" formatCode="#,##0.00000"/>
    </dxf>
  </rfmt>
  <rfmt sheetId="1" sqref="C125:C138">
    <dxf>
      <fill>
        <patternFill patternType="none">
          <bgColor auto="1"/>
        </patternFill>
      </fill>
    </dxf>
  </rfmt>
  <rfmt sheetId="1" sqref="C125:C138">
    <dxf>
      <numFmt numFmtId="170" formatCode="#,##0.0000"/>
    </dxf>
  </rfmt>
  <rfmt sheetId="1" sqref="C125:C138">
    <dxf>
      <numFmt numFmtId="167" formatCode="#,##0.000"/>
    </dxf>
  </rfmt>
  <rcc rId="250" sId="1" numFmtId="4">
    <oc r="G126">
      <v>3916</v>
    </oc>
    <nc r="G126">
      <v>5882.6399600000004</v>
    </nc>
  </rcc>
  <rfmt sheetId="1" sqref="G126">
    <dxf>
      <fill>
        <patternFill patternType="none">
          <bgColor auto="1"/>
        </patternFill>
      </fill>
    </dxf>
  </rfmt>
  <rfmt sheetId="1" sqref="G125:G126">
    <dxf>
      <numFmt numFmtId="170" formatCode="#,##0.0000"/>
    </dxf>
  </rfmt>
  <rfmt sheetId="1" sqref="G125:G126">
    <dxf>
      <numFmt numFmtId="169" formatCode="#,##0.00000"/>
    </dxf>
  </rfmt>
  <rfmt sheetId="1" sqref="G125:G138">
    <dxf>
      <fill>
        <patternFill patternType="none">
          <bgColor auto="1"/>
        </patternFill>
      </fill>
    </dxf>
  </rfmt>
  <rfmt sheetId="1" sqref="F125:F138">
    <dxf>
      <fill>
        <patternFill patternType="none">
          <bgColor auto="1"/>
        </patternFill>
      </fill>
    </dxf>
  </rfmt>
  <rfmt sheetId="1" sqref="E125:E138">
    <dxf>
      <fill>
        <patternFill patternType="none">
          <bgColor auto="1"/>
        </patternFill>
      </fill>
    </dxf>
  </rfmt>
  <rfmt sheetId="1" sqref="I125:J138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общее!$A$6:$L$339</formula>
    <oldFormula>общее!$A$6:$L$339</oldFormula>
  </rdn>
  <rcv guid="{BC4BF63E-98F8-4CE0-B0DE-A2A71C291EFE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232" sId="1" numFmtId="4">
    <oc r="C241">
      <v>96.659000000000006</v>
    </oc>
    <nc r="C241">
      <v>169.13900000000001</v>
    </nc>
  </rcc>
  <rfmt sheetId="1" sqref="C241">
    <dxf>
      <fill>
        <patternFill>
          <bgColor theme="0"/>
        </patternFill>
      </fill>
    </dxf>
  </rfmt>
  <rcc rId="233" sId="1">
    <oc r="F241">
      <f>SUM(D241/C241*100)</f>
    </oc>
    <nc r="F241" t="inlineStr">
      <is>
        <t>в 1,6 р.б.</t>
      </is>
    </nc>
  </rcc>
  <rfmt sheetId="1" sqref="E241:F241">
    <dxf>
      <fill>
        <patternFill>
          <bgColor theme="0"/>
        </patternFill>
      </fill>
    </dxf>
  </rfmt>
  <rfmt sheetId="1" sqref="C244">
    <dxf>
      <fill>
        <patternFill>
          <bgColor theme="0"/>
        </patternFill>
      </fill>
    </dxf>
  </rfmt>
  <rcc rId="234" sId="1" numFmtId="4">
    <nc r="G266">
      <v>6375.308</v>
    </nc>
  </rcc>
  <rfmt sheetId="1" sqref="C266:J266">
    <dxf>
      <fill>
        <patternFill>
          <bgColor theme="0"/>
        </patternFill>
      </fill>
    </dxf>
  </rfmt>
  <rcc rId="235" sId="1" odxf="1" dxf="1">
    <nc r="I266">
      <f>SUM(H266-G266)</f>
    </nc>
    <odxf>
      <font>
        <b val="0"/>
        <sz val="14"/>
        <name val="Times New Roman"/>
        <scheme val="none"/>
      </font>
      <numFmt numFmtId="167" formatCode="#,##0.000"/>
      <fill>
        <patternFill>
          <bgColor theme="0"/>
        </patternFill>
      </fill>
    </odxf>
    <ndxf>
      <font>
        <b/>
        <sz val="14"/>
        <name val="Times New Roman"/>
        <scheme val="none"/>
      </font>
      <numFmt numFmtId="164" formatCode="0.000"/>
      <fill>
        <patternFill>
          <bgColor rgb="FFFFFF00"/>
        </patternFill>
      </fill>
    </ndxf>
  </rcc>
  <rcc rId="236" sId="1" odxf="1" dxf="1">
    <nc r="J266">
      <f>SUM(H266/G266*100)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fmt sheetId="1" sqref="I266:J266">
    <dxf>
      <fill>
        <patternFill>
          <bgColor theme="0"/>
        </patternFill>
      </fill>
    </dxf>
  </rfmt>
  <rfmt sheetId="1" sqref="G217">
    <dxf>
      <fill>
        <patternFill>
          <bgColor theme="0"/>
        </patternFill>
      </fill>
    </dxf>
  </rfmt>
  <rcc rId="237" sId="1" numFmtId="4">
    <oc r="G218">
      <v>1308.998</v>
    </oc>
    <nc r="G218">
      <v>745.26199999999994</v>
    </nc>
  </rcc>
  <rfmt sheetId="1" sqref="G218">
    <dxf>
      <fill>
        <patternFill>
          <bgColor theme="0"/>
        </patternFill>
      </fill>
    </dxf>
  </rfmt>
  <rcc rId="238" sId="1" numFmtId="4">
    <oc r="G220">
      <v>78.48</v>
    </oc>
    <nc r="G220">
      <v>81.72</v>
    </nc>
  </rcc>
  <rfmt sheetId="1" sqref="G220">
    <dxf>
      <fill>
        <patternFill>
          <bgColor theme="0"/>
        </patternFill>
      </fill>
    </dxf>
  </rfmt>
  <rcc rId="239" sId="1" numFmtId="4">
    <oc r="G221">
      <v>848.923</v>
    </oc>
    <nc r="G221">
      <v>3041.7979999999998</v>
    </nc>
  </rcc>
  <rfmt sheetId="1" sqref="G221">
    <dxf>
      <fill>
        <patternFill>
          <bgColor theme="0"/>
        </patternFill>
      </fill>
    </dxf>
  </rfmt>
  <rcc rId="240" sId="1" numFmtId="4">
    <oc r="G215">
      <v>837.40599999999995</v>
    </oc>
    <nc r="G215">
      <v>2504.6460000000002</v>
    </nc>
  </rcc>
  <rfmt sheetId="1" sqref="G215">
    <dxf>
      <fill>
        <patternFill>
          <bgColor theme="0"/>
        </patternFill>
      </fill>
    </dxf>
  </rfmt>
  <rcc rId="241" sId="1" numFmtId="4">
    <nc r="G225">
      <v>6904.8729999999996</v>
    </nc>
  </rcc>
  <rfmt sheetId="1" sqref="A225:J225">
    <dxf>
      <fill>
        <patternFill>
          <bgColor theme="0"/>
        </patternFill>
      </fill>
    </dxf>
  </rfmt>
  <rcc rId="242" sId="1" numFmtId="4">
    <oc r="G240">
      <v>25000</v>
    </oc>
    <nc r="G240">
      <v>27000</v>
    </nc>
  </rcc>
  <rfmt sheetId="1" sqref="G240">
    <dxf>
      <fill>
        <patternFill>
          <bgColor theme="0"/>
        </patternFill>
      </fill>
    </dxf>
  </rfmt>
  <rcc rId="243" sId="1" numFmtId="4">
    <oc r="C244">
      <f>13+12</f>
    </oc>
    <nc r="C244">
      <f>246.18+142.432</f>
    </nc>
  </rcc>
  <rcc rId="244" sId="1" numFmtId="4">
    <oc r="C248">
      <v>2250.9749999999999</v>
    </oc>
    <nc r="C248">
      <v>5307.5060000000003</v>
    </nc>
  </rcc>
  <rfmt sheetId="1" sqref="C248">
    <dxf>
      <fill>
        <patternFill>
          <bgColor theme="0"/>
        </patternFill>
      </fill>
    </dxf>
  </rfmt>
  <rcc rId="245" sId="1" numFmtId="4">
    <oc r="G248">
      <v>965.45100000000002</v>
    </oc>
    <nc r="G248">
      <v>628.09900000000005</v>
    </nc>
  </rcc>
  <rfmt sheetId="1" sqref="G248">
    <dxf>
      <fill>
        <patternFill>
          <bgColor theme="0"/>
        </patternFill>
      </fill>
    </dxf>
  </rfmt>
  <rcc rId="246" sId="1" numFmtId="4">
    <oc r="G217">
      <v>8892.4179999999997</v>
    </oc>
    <nc r="G217">
      <f>9006.832+7089.906</f>
    </nc>
  </rcc>
  <rcc rId="247" sId="1" numFmtId="4">
    <nc r="C238">
      <v>292.92399999999998</v>
    </nc>
  </rcc>
  <rfmt sheetId="1" sqref="C238">
    <dxf>
      <fill>
        <patternFill>
          <bgColor theme="0"/>
        </patternFill>
      </fill>
    </dxf>
  </rfmt>
</revisions>
</file>

<file path=xl/revisions/revisionLog1811111.xml><?xml version="1.0" encoding="utf-8"?>
<revisions xmlns="http://schemas.openxmlformats.org/spreadsheetml/2006/main" xmlns:r="http://schemas.openxmlformats.org/officeDocument/2006/relationships">
  <rfmt sheetId="1" sqref="A125:B138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общее!$A$6:$L$339</formula>
    <oldFormula>общее!$A$6:$L$339</oldFormula>
  </rdn>
  <rcv guid="{BC4BF63E-98F8-4CE0-B0DE-A2A71C291EFE}" action="add"/>
</revisions>
</file>

<file path=xl/revisions/revisionLog181111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общее!$A$6:$L$339</formula>
    <oldFormula>общее!$A$6:$L$339</oldFormula>
  </rdn>
  <rcv guid="{BC4BF63E-98F8-4CE0-B0DE-A2A71C291EFE}" action="add"/>
</revisions>
</file>

<file path=xl/revisions/revisionLog181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811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общее!$A$1:$J$282</formula>
    <oldFormula>общее!$A$1:$J$282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общее!$A$6:$L$340</formula>
    <oldFormula>общее!$A$6:$L$340</oldFormula>
  </rdn>
  <rcv guid="{CFD58EC5-F475-4F0C-8822-861C497EA100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fmt sheetId="1" sqref="C101:C125">
    <dxf>
      <fill>
        <patternFill>
          <bgColor theme="0"/>
        </patternFill>
      </fill>
    </dxf>
  </rfmt>
  <rfmt sheetId="1" sqref="C101:C125" start="0" length="2147483647">
    <dxf>
      <font>
        <color auto="1"/>
      </font>
    </dxf>
  </rfmt>
</revisions>
</file>

<file path=xl/revisions/revisionLog18211.xml><?xml version="1.0" encoding="utf-8"?>
<revisions xmlns="http://schemas.openxmlformats.org/spreadsheetml/2006/main" xmlns:r="http://schemas.openxmlformats.org/officeDocument/2006/relationships">
  <rcc rId="470" sId="1">
    <oc r="C104">
      <f>436717.071-306.659</f>
    </oc>
    <nc r="C104">
      <f>436717.071-306.659-323637.952</f>
    </nc>
  </rcc>
  <rcc rId="471" sId="1">
    <oc r="C105">
      <f>9720.977</f>
    </oc>
    <nc r="C105">
      <f>9720.977-4203.605</f>
    </nc>
  </rcc>
  <rcc rId="472" sId="1">
    <oc r="C106">
      <f>12600.441-10.881</f>
    </oc>
    <nc r="C106">
      <f>12600.441-10.881-10039.941</f>
    </nc>
  </rcc>
  <rcc rId="473" sId="1">
    <oc r="C114">
      <f>79317.64-66.875</f>
    </oc>
    <nc r="C114">
      <f>79317.64-66.875-8006.309</f>
    </nc>
  </rcc>
  <rcc rId="474" sId="1" numFmtId="4">
    <oc r="C108">
      <v>117462.58500000001</v>
    </oc>
    <nc r="C108">
      <v>323637.95199999999</v>
    </nc>
  </rcc>
  <rcc rId="475" sId="1" numFmtId="4">
    <oc r="C109">
      <v>1687.6659999999999</v>
    </oc>
    <nc r="C109">
      <v>4203.6049999999996</v>
    </nc>
  </rcc>
  <rcc rId="476" sId="1" numFmtId="4">
    <oc r="C110">
      <v>3645.9879999999998</v>
    </oc>
    <nc r="C110">
      <v>10039.941000000001</v>
    </nc>
  </rcc>
  <rcc rId="477" sId="1" numFmtId="4">
    <oc r="C115">
      <v>3190.2460000000001</v>
    </oc>
    <nc r="C115">
      <v>8006.3090000000002</v>
    </nc>
  </rcc>
</revisions>
</file>

<file path=xl/revisions/revisionLog182111.xml><?xml version="1.0" encoding="utf-8"?>
<revisions xmlns="http://schemas.openxmlformats.org/spreadsheetml/2006/main" xmlns:r="http://schemas.openxmlformats.org/officeDocument/2006/relationships">
  <rfmt sheetId="1" sqref="A258:J265">
    <dxf>
      <fill>
        <patternFill patternType="none">
          <bgColor auto="1"/>
        </patternFill>
      </fill>
    </dxf>
  </rfmt>
  <rcc rId="326" sId="1" numFmtId="4">
    <oc r="C260">
      <v>24301.5</v>
    </oc>
    <nc r="C260">
      <v>48603</v>
    </nc>
  </rcc>
  <rcc rId="327" sId="1" numFmtId="4">
    <oc r="D260">
      <v>27061.200000000001</v>
    </oc>
    <nc r="D260"/>
  </rcc>
  <rcc rId="328" sId="1" numFmtId="4">
    <nc r="G262">
      <v>3715</v>
    </nc>
  </rcc>
  <rfmt sheetId="1" sqref="C261:C263" start="0" length="0">
    <dxf>
      <border>
        <left style="thin">
          <color indexed="64"/>
        </left>
      </border>
    </dxf>
  </rfmt>
  <rfmt sheetId="1" sqref="C261:C263" start="0" length="0">
    <dxf>
      <border>
        <right style="thin">
          <color indexed="64"/>
        </right>
      </border>
    </dxf>
  </rfmt>
  <rfmt sheetId="1" sqref="C261:C26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общее!$A$1:$J$281</formula>
    <oldFormula>общее!$A$1:$J$281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общее!$A$6:$L$339</formula>
    <oldFormula>общее!$A$6:$L$339</oldFormula>
  </rdn>
  <rcv guid="{CFD58EC5-F475-4F0C-8822-861C497EA100}" action="add"/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8B76EF34-5AB3-44E3-BC02-CB205A64EE01}" name="Танечка" id="-1859101791" dateTime="2021-07-06T09:49:39"/>
  <userInfo guid="{C6428629-3641-402C-804D-82D637A401C3}" name="user565f" id="-1127350652" dateTime="2021-07-12T09:05:4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097"/>
  <sheetViews>
    <sheetView tabSelected="1" view="pageBreakPreview" zoomScale="90" zoomScaleNormal="85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J1"/>
    </sheetView>
  </sheetViews>
  <sheetFormatPr defaultColWidth="9.140625" defaultRowHeight="18.75"/>
  <cols>
    <col min="1" max="1" width="19.5703125" style="2" customWidth="1"/>
    <col min="2" max="2" width="120.28515625" style="44" customWidth="1"/>
    <col min="3" max="3" width="20.7109375" style="16" customWidth="1"/>
    <col min="4" max="4" width="21.28515625" style="16" customWidth="1"/>
    <col min="5" max="5" width="20.140625" style="12" customWidth="1"/>
    <col min="6" max="6" width="17.5703125" style="18" customWidth="1"/>
    <col min="7" max="7" width="20.5703125" style="13" customWidth="1"/>
    <col min="8" max="8" width="19.5703125" style="11" customWidth="1"/>
    <col min="9" max="9" width="19.85546875" style="14" customWidth="1"/>
    <col min="10" max="10" width="17.42578125" style="2" customWidth="1"/>
    <col min="11" max="16384" width="9.140625" style="1"/>
  </cols>
  <sheetData>
    <row r="1" spans="1:10" s="3" customFormat="1" ht="63.6" customHeight="1">
      <c r="A1" s="263" t="s">
        <v>312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3" customFormat="1" ht="15" customHeight="1">
      <c r="A2" s="31"/>
      <c r="B2" s="41"/>
      <c r="C2" s="31"/>
      <c r="D2" s="31"/>
      <c r="E2" s="31"/>
      <c r="F2" s="35"/>
      <c r="G2" s="31"/>
      <c r="H2" s="31"/>
      <c r="I2" s="31"/>
      <c r="J2" s="31"/>
    </row>
    <row r="3" spans="1:10" s="3" customFormat="1" ht="42" customHeight="1">
      <c r="A3" s="31"/>
      <c r="B3" s="41"/>
      <c r="C3" s="31"/>
      <c r="D3" s="31"/>
      <c r="E3" s="31"/>
      <c r="F3" s="35"/>
      <c r="G3" s="31"/>
      <c r="H3" s="31"/>
      <c r="I3" s="31"/>
      <c r="J3" s="31"/>
    </row>
    <row r="4" spans="1:10" s="3" customFormat="1" ht="21" customHeight="1">
      <c r="A4" s="265" t="s">
        <v>2</v>
      </c>
      <c r="B4" s="266" t="s">
        <v>3</v>
      </c>
      <c r="C4" s="264" t="s">
        <v>0</v>
      </c>
      <c r="D4" s="264"/>
      <c r="E4" s="264"/>
      <c r="F4" s="264"/>
      <c r="G4" s="264" t="s">
        <v>1</v>
      </c>
      <c r="H4" s="264"/>
      <c r="I4" s="264"/>
      <c r="J4" s="264"/>
    </row>
    <row r="5" spans="1:10" s="22" customFormat="1" ht="83.25" customHeight="1">
      <c r="A5" s="265"/>
      <c r="B5" s="266"/>
      <c r="C5" s="25" t="s">
        <v>313</v>
      </c>
      <c r="D5" s="25" t="s">
        <v>314</v>
      </c>
      <c r="E5" s="25" t="s">
        <v>31</v>
      </c>
      <c r="F5" s="39" t="s">
        <v>32</v>
      </c>
      <c r="G5" s="25" t="s">
        <v>313</v>
      </c>
      <c r="H5" s="25" t="s">
        <v>314</v>
      </c>
      <c r="I5" s="25" t="s">
        <v>31</v>
      </c>
      <c r="J5" s="21" t="s">
        <v>32</v>
      </c>
    </row>
    <row r="6" spans="1:10" s="34" customFormat="1" ht="21" customHeight="1">
      <c r="A6" s="32">
        <v>1</v>
      </c>
      <c r="B6" s="42">
        <v>2</v>
      </c>
      <c r="C6" s="33">
        <v>3</v>
      </c>
      <c r="D6" s="33">
        <v>4</v>
      </c>
      <c r="E6" s="33">
        <v>5</v>
      </c>
      <c r="F6" s="38">
        <v>6</v>
      </c>
      <c r="G6" s="33">
        <v>7</v>
      </c>
      <c r="H6" s="33">
        <v>8</v>
      </c>
      <c r="I6" s="33">
        <v>9</v>
      </c>
      <c r="J6" s="32">
        <v>10</v>
      </c>
    </row>
    <row r="7" spans="1:10" s="3" customFormat="1" ht="22.5">
      <c r="A7" s="267" t="s">
        <v>251</v>
      </c>
      <c r="B7" s="267"/>
      <c r="C7" s="267"/>
      <c r="D7" s="267"/>
      <c r="E7" s="267"/>
      <c r="F7" s="267"/>
      <c r="G7" s="267"/>
      <c r="H7" s="267"/>
      <c r="I7" s="267"/>
      <c r="J7" s="267"/>
    </row>
    <row r="8" spans="1:10" s="3" customFormat="1" ht="20.25">
      <c r="A8" s="167">
        <v>10000000</v>
      </c>
      <c r="B8" s="166" t="s">
        <v>341</v>
      </c>
      <c r="C8" s="233">
        <v>1422830.767</v>
      </c>
      <c r="D8" s="233">
        <v>1688424.321</v>
      </c>
      <c r="E8" s="52">
        <f t="shared" ref="E8:E70" si="0">SUM(D8-C8)</f>
        <v>265593.554</v>
      </c>
      <c r="F8" s="53">
        <f t="shared" ref="F8:F69" si="1">SUM(D8/C8*100)</f>
        <v>118.6665596612025</v>
      </c>
      <c r="G8" s="233">
        <v>455.1</v>
      </c>
      <c r="H8" s="233">
        <v>623.76199999999994</v>
      </c>
      <c r="I8" s="52">
        <f t="shared" ref="I8:I71" si="2">SUM(H8-G8)</f>
        <v>168.66199999999992</v>
      </c>
      <c r="J8" s="53">
        <f>SUM(H8/G8*100)</f>
        <v>137.06042627993847</v>
      </c>
    </row>
    <row r="9" spans="1:10" s="3" customFormat="1" ht="26.45" customHeight="1">
      <c r="A9" s="235">
        <v>11000000</v>
      </c>
      <c r="B9" s="84" t="s">
        <v>342</v>
      </c>
      <c r="C9" s="50">
        <v>959475.973</v>
      </c>
      <c r="D9" s="50">
        <v>1147601.648</v>
      </c>
      <c r="E9" s="54">
        <f t="shared" si="0"/>
        <v>188125.67500000005</v>
      </c>
      <c r="F9" s="55">
        <f t="shared" si="1"/>
        <v>119.60712725424341</v>
      </c>
      <c r="G9" s="50"/>
      <c r="H9" s="50"/>
      <c r="I9" s="52"/>
      <c r="J9" s="256"/>
    </row>
    <row r="10" spans="1:10" s="3" customFormat="1" ht="22.5">
      <c r="A10" s="235">
        <v>11010000</v>
      </c>
      <c r="B10" s="84" t="s">
        <v>343</v>
      </c>
      <c r="C10" s="236">
        <v>958593.44099999999</v>
      </c>
      <c r="D10" s="236">
        <v>1146705.0209999999</v>
      </c>
      <c r="E10" s="54">
        <f t="shared" si="0"/>
        <v>188111.57999999996</v>
      </c>
      <c r="F10" s="55">
        <f t="shared" si="1"/>
        <v>119.62370823273763</v>
      </c>
      <c r="G10" s="50"/>
      <c r="H10" s="50"/>
      <c r="I10" s="52"/>
      <c r="J10" s="256"/>
    </row>
    <row r="11" spans="1:10" s="3" customFormat="1" ht="41.45" customHeight="1">
      <c r="A11" s="235">
        <v>11010100</v>
      </c>
      <c r="B11" s="84" t="s">
        <v>344</v>
      </c>
      <c r="C11" s="50">
        <v>805603.98199999996</v>
      </c>
      <c r="D11" s="50">
        <v>938467.69400000002</v>
      </c>
      <c r="E11" s="54">
        <f t="shared" si="0"/>
        <v>132863.71200000006</v>
      </c>
      <c r="F11" s="55">
        <f t="shared" si="1"/>
        <v>116.4924348648515</v>
      </c>
      <c r="G11" s="50"/>
      <c r="H11" s="50"/>
      <c r="I11" s="52"/>
      <c r="J11" s="256"/>
    </row>
    <row r="12" spans="1:10" s="3" customFormat="1" ht="41.45" customHeight="1">
      <c r="A12" s="238">
        <v>11010200</v>
      </c>
      <c r="B12" s="84" t="s">
        <v>345</v>
      </c>
      <c r="C12" s="50">
        <v>125590.261</v>
      </c>
      <c r="D12" s="50">
        <v>169916.10800000001</v>
      </c>
      <c r="E12" s="54">
        <f t="shared" si="0"/>
        <v>44325.847000000009</v>
      </c>
      <c r="F12" s="55">
        <f t="shared" si="1"/>
        <v>135.29401614986691</v>
      </c>
      <c r="G12" s="50"/>
      <c r="H12" s="50"/>
      <c r="I12" s="52"/>
      <c r="J12" s="256"/>
    </row>
    <row r="13" spans="1:10" s="3" customFormat="1" ht="41.45" customHeight="1">
      <c r="A13" s="238">
        <v>11010400</v>
      </c>
      <c r="B13" s="84" t="s">
        <v>346</v>
      </c>
      <c r="C13" s="50">
        <v>15750.026</v>
      </c>
      <c r="D13" s="50">
        <v>21915.542000000001</v>
      </c>
      <c r="E13" s="54">
        <f t="shared" si="0"/>
        <v>6165.5160000000014</v>
      </c>
      <c r="F13" s="55">
        <f t="shared" si="1"/>
        <v>139.14606871125164</v>
      </c>
      <c r="G13" s="50"/>
      <c r="H13" s="50"/>
      <c r="I13" s="52"/>
      <c r="J13" s="256"/>
    </row>
    <row r="14" spans="1:10" s="3" customFormat="1" ht="39" customHeight="1">
      <c r="A14" s="238">
        <v>11010500</v>
      </c>
      <c r="B14" s="84" t="s">
        <v>347</v>
      </c>
      <c r="C14" s="50">
        <v>11345.284</v>
      </c>
      <c r="D14" s="50">
        <v>16405.677</v>
      </c>
      <c r="E14" s="54">
        <f t="shared" si="0"/>
        <v>5060.393</v>
      </c>
      <c r="F14" s="55">
        <f t="shared" si="1"/>
        <v>144.60349339866681</v>
      </c>
      <c r="G14" s="50"/>
      <c r="H14" s="50"/>
      <c r="I14" s="52"/>
      <c r="J14" s="256"/>
    </row>
    <row r="15" spans="1:10" s="3" customFormat="1" ht="45.6" customHeight="1">
      <c r="A15" s="238">
        <v>11010900</v>
      </c>
      <c r="B15" s="84" t="s">
        <v>348</v>
      </c>
      <c r="C15" s="50">
        <v>303.88799999999998</v>
      </c>
      <c r="D15" s="50"/>
      <c r="E15" s="54">
        <f t="shared" si="0"/>
        <v>-303.88799999999998</v>
      </c>
      <c r="F15" s="55"/>
      <c r="G15" s="50"/>
      <c r="H15" s="50"/>
      <c r="I15" s="52"/>
      <c r="J15" s="256"/>
    </row>
    <row r="16" spans="1:10" s="3" customFormat="1" ht="22.5">
      <c r="A16" s="235">
        <v>11020000</v>
      </c>
      <c r="B16" s="84" t="s">
        <v>349</v>
      </c>
      <c r="C16" s="236">
        <v>882.53200000000004</v>
      </c>
      <c r="D16" s="236">
        <v>896.62699999999995</v>
      </c>
      <c r="E16" s="54">
        <f t="shared" si="0"/>
        <v>14.094999999999914</v>
      </c>
      <c r="F16" s="55">
        <f t="shared" si="1"/>
        <v>101.59710922663427</v>
      </c>
      <c r="G16" s="50"/>
      <c r="H16" s="50"/>
      <c r="I16" s="52"/>
      <c r="J16" s="256"/>
    </row>
    <row r="17" spans="1:10" s="19" customFormat="1" ht="24.6" customHeight="1">
      <c r="A17" s="235">
        <v>11020200</v>
      </c>
      <c r="B17" s="84" t="s">
        <v>350</v>
      </c>
      <c r="C17" s="50">
        <v>882.53200000000004</v>
      </c>
      <c r="D17" s="50">
        <v>896.62699999999995</v>
      </c>
      <c r="E17" s="54">
        <f t="shared" si="0"/>
        <v>14.094999999999914</v>
      </c>
      <c r="F17" s="55">
        <f t="shared" si="1"/>
        <v>101.59710922663427</v>
      </c>
      <c r="G17" s="50"/>
      <c r="H17" s="50"/>
      <c r="I17" s="52"/>
      <c r="J17" s="234"/>
    </row>
    <row r="18" spans="1:10" s="3" customFormat="1" ht="22.9" customHeight="1">
      <c r="A18" s="239">
        <v>13000000</v>
      </c>
      <c r="B18" s="65" t="s">
        <v>351</v>
      </c>
      <c r="C18" s="74">
        <v>8.3580000000000005</v>
      </c>
      <c r="D18" s="74">
        <v>8.8409999999999993</v>
      </c>
      <c r="E18" s="54">
        <f t="shared" si="0"/>
        <v>0.48299999999999876</v>
      </c>
      <c r="F18" s="55">
        <f t="shared" si="1"/>
        <v>105.7788944723618</v>
      </c>
      <c r="G18" s="50"/>
      <c r="H18" s="50"/>
      <c r="I18" s="52"/>
      <c r="J18" s="257"/>
    </row>
    <row r="19" spans="1:10" s="5" customFormat="1" ht="22.15" customHeight="1">
      <c r="A19" s="239">
        <v>14000000</v>
      </c>
      <c r="B19" s="84" t="s">
        <v>352</v>
      </c>
      <c r="C19" s="74">
        <v>97319.922999999995</v>
      </c>
      <c r="D19" s="74">
        <v>100999.894</v>
      </c>
      <c r="E19" s="54">
        <f t="shared" si="0"/>
        <v>3679.971000000005</v>
      </c>
      <c r="F19" s="55">
        <f t="shared" si="1"/>
        <v>103.7813131027652</v>
      </c>
      <c r="G19" s="50"/>
      <c r="H19" s="50"/>
      <c r="I19" s="52"/>
      <c r="J19" s="257"/>
    </row>
    <row r="20" spans="1:10" s="5" customFormat="1" ht="22.15" customHeight="1">
      <c r="A20" s="240" t="s">
        <v>353</v>
      </c>
      <c r="B20" s="84" t="s">
        <v>354</v>
      </c>
      <c r="C20" s="74">
        <v>9551.6560000000009</v>
      </c>
      <c r="D20" s="74">
        <v>11209.441000000001</v>
      </c>
      <c r="E20" s="54">
        <f t="shared" si="0"/>
        <v>1657.7849999999999</v>
      </c>
      <c r="F20" s="55">
        <f t="shared" si="1"/>
        <v>117.35599565143468</v>
      </c>
      <c r="G20" s="50"/>
      <c r="H20" s="50"/>
      <c r="I20" s="52"/>
      <c r="J20" s="257"/>
    </row>
    <row r="21" spans="1:10" s="5" customFormat="1" ht="21" customHeight="1">
      <c r="A21" s="240" t="s">
        <v>355</v>
      </c>
      <c r="B21" s="84" t="s">
        <v>356</v>
      </c>
      <c r="C21" s="74">
        <v>9551.6560000000009</v>
      </c>
      <c r="D21" s="74">
        <v>11209.441000000001</v>
      </c>
      <c r="E21" s="54">
        <f t="shared" si="0"/>
        <v>1657.7849999999999</v>
      </c>
      <c r="F21" s="55">
        <f t="shared" si="1"/>
        <v>117.35599565143468</v>
      </c>
      <c r="G21" s="50"/>
      <c r="H21" s="50"/>
      <c r="I21" s="52"/>
      <c r="J21" s="257"/>
    </row>
    <row r="22" spans="1:10" s="5" customFormat="1" ht="27" customHeight="1">
      <c r="A22" s="240" t="s">
        <v>357</v>
      </c>
      <c r="B22" s="84" t="s">
        <v>358</v>
      </c>
      <c r="C22" s="74">
        <v>33005.394</v>
      </c>
      <c r="D22" s="74">
        <v>38069.383999999998</v>
      </c>
      <c r="E22" s="54">
        <f t="shared" si="0"/>
        <v>5063.989999999998</v>
      </c>
      <c r="F22" s="55">
        <f t="shared" si="1"/>
        <v>115.34291637300254</v>
      </c>
      <c r="G22" s="50"/>
      <c r="H22" s="50"/>
      <c r="I22" s="52"/>
      <c r="J22" s="257"/>
    </row>
    <row r="23" spans="1:10" s="5" customFormat="1" ht="19.149999999999999" customHeight="1">
      <c r="A23" s="240" t="s">
        <v>359</v>
      </c>
      <c r="B23" s="84" t="s">
        <v>356</v>
      </c>
      <c r="C23" s="74">
        <v>33005.394</v>
      </c>
      <c r="D23" s="74">
        <v>38069.383999999998</v>
      </c>
      <c r="E23" s="54">
        <f t="shared" si="0"/>
        <v>5063.989999999998</v>
      </c>
      <c r="F23" s="55">
        <f t="shared" si="1"/>
        <v>115.34291637300254</v>
      </c>
      <c r="G23" s="50"/>
      <c r="H23" s="50"/>
      <c r="I23" s="52"/>
      <c r="J23" s="257"/>
    </row>
    <row r="24" spans="1:10" s="5" customFormat="1" ht="23.45" customHeight="1">
      <c r="A24" s="235">
        <v>14040000</v>
      </c>
      <c r="B24" s="84" t="s">
        <v>360</v>
      </c>
      <c r="C24" s="50">
        <v>54762.873</v>
      </c>
      <c r="D24" s="50">
        <v>51721.069000000003</v>
      </c>
      <c r="E24" s="54">
        <f t="shared" si="0"/>
        <v>-3041.8039999999964</v>
      </c>
      <c r="F24" s="55">
        <f t="shared" si="1"/>
        <v>94.445499599701435</v>
      </c>
      <c r="G24" s="50"/>
      <c r="H24" s="50"/>
      <c r="I24" s="52"/>
      <c r="J24" s="257"/>
    </row>
    <row r="25" spans="1:10" s="5" customFormat="1" ht="27" customHeight="1">
      <c r="A25" s="235">
        <v>18000000</v>
      </c>
      <c r="B25" s="84" t="s">
        <v>361</v>
      </c>
      <c r="C25" s="50">
        <v>366026.51299999998</v>
      </c>
      <c r="D25" s="50">
        <v>439813.39799999999</v>
      </c>
      <c r="E25" s="54">
        <f t="shared" si="0"/>
        <v>73786.885000000009</v>
      </c>
      <c r="F25" s="55">
        <f t="shared" si="1"/>
        <v>120.15889078505086</v>
      </c>
      <c r="G25" s="50"/>
      <c r="H25" s="50"/>
      <c r="I25" s="52"/>
      <c r="J25" s="257"/>
    </row>
    <row r="26" spans="1:10" s="5" customFormat="1" ht="23.45" customHeight="1">
      <c r="A26" s="235">
        <v>18010000</v>
      </c>
      <c r="B26" s="84" t="s">
        <v>362</v>
      </c>
      <c r="C26" s="50">
        <v>160107.897</v>
      </c>
      <c r="D26" s="50">
        <v>198046.573</v>
      </c>
      <c r="E26" s="54">
        <f t="shared" si="0"/>
        <v>37938.676000000007</v>
      </c>
      <c r="F26" s="55">
        <f t="shared" si="1"/>
        <v>123.69569316121864</v>
      </c>
      <c r="G26" s="50"/>
      <c r="H26" s="50"/>
      <c r="I26" s="52"/>
      <c r="J26" s="257"/>
    </row>
    <row r="27" spans="1:10" s="5" customFormat="1" ht="40.9" customHeight="1">
      <c r="A27" s="235">
        <v>18010100</v>
      </c>
      <c r="B27" s="84" t="s">
        <v>363</v>
      </c>
      <c r="C27" s="50">
        <v>399.16899999999998</v>
      </c>
      <c r="D27" s="50">
        <v>161.43600000000001</v>
      </c>
      <c r="E27" s="54">
        <f t="shared" si="0"/>
        <v>-237.73299999999998</v>
      </c>
      <c r="F27" s="55">
        <f t="shared" si="1"/>
        <v>40.443020374828706</v>
      </c>
      <c r="G27" s="50"/>
      <c r="H27" s="50"/>
      <c r="I27" s="52"/>
      <c r="J27" s="184"/>
    </row>
    <row r="28" spans="1:10" s="5" customFormat="1" ht="40.15" customHeight="1">
      <c r="A28" s="169">
        <v>18010200</v>
      </c>
      <c r="B28" s="84" t="s">
        <v>364</v>
      </c>
      <c r="C28" s="50">
        <v>1023.91</v>
      </c>
      <c r="D28" s="50">
        <v>798.31200000000001</v>
      </c>
      <c r="E28" s="54">
        <f t="shared" si="0"/>
        <v>-225.59799999999996</v>
      </c>
      <c r="F28" s="55">
        <f t="shared" si="1"/>
        <v>77.967008819134492</v>
      </c>
      <c r="G28" s="50"/>
      <c r="H28" s="50"/>
      <c r="I28" s="52"/>
      <c r="J28" s="184"/>
    </row>
    <row r="29" spans="1:10" s="5" customFormat="1" ht="42.6" customHeight="1">
      <c r="A29" s="235">
        <v>18010300</v>
      </c>
      <c r="B29" s="84" t="s">
        <v>365</v>
      </c>
      <c r="C29" s="50">
        <v>1589.183</v>
      </c>
      <c r="D29" s="50">
        <v>1702.412</v>
      </c>
      <c r="E29" s="54">
        <f t="shared" si="0"/>
        <v>113.22900000000004</v>
      </c>
      <c r="F29" s="55">
        <f t="shared" si="1"/>
        <v>107.12498183028639</v>
      </c>
      <c r="G29" s="50"/>
      <c r="H29" s="50"/>
      <c r="I29" s="52"/>
      <c r="J29" s="184"/>
    </row>
    <row r="30" spans="1:10" s="5" customFormat="1" ht="41.45" customHeight="1">
      <c r="A30" s="235">
        <v>18010400</v>
      </c>
      <c r="B30" s="84" t="s">
        <v>366</v>
      </c>
      <c r="C30" s="50">
        <v>16680.679</v>
      </c>
      <c r="D30" s="50">
        <v>22270.29</v>
      </c>
      <c r="E30" s="54">
        <f t="shared" si="0"/>
        <v>5589.6110000000008</v>
      </c>
      <c r="F30" s="55">
        <f t="shared" si="1"/>
        <v>133.50949322866293</v>
      </c>
      <c r="G30" s="50"/>
      <c r="H30" s="50"/>
      <c r="I30" s="52"/>
      <c r="J30" s="184"/>
    </row>
    <row r="31" spans="1:10" s="5" customFormat="1" ht="22.15" customHeight="1">
      <c r="A31" s="235">
        <v>18010500</v>
      </c>
      <c r="B31" s="84" t="s">
        <v>367</v>
      </c>
      <c r="C31" s="50">
        <v>54597.211000000003</v>
      </c>
      <c r="D31" s="50">
        <v>58897.735999999997</v>
      </c>
      <c r="E31" s="54">
        <f t="shared" si="0"/>
        <v>4300.5249999999942</v>
      </c>
      <c r="F31" s="55">
        <f t="shared" si="1"/>
        <v>107.8768217665917</v>
      </c>
      <c r="G31" s="50"/>
      <c r="H31" s="50"/>
      <c r="I31" s="52"/>
      <c r="J31" s="184"/>
    </row>
    <row r="32" spans="1:10" s="5" customFormat="1" ht="22.9" customHeight="1">
      <c r="A32" s="235">
        <v>18010600</v>
      </c>
      <c r="B32" s="84" t="s">
        <v>368</v>
      </c>
      <c r="C32" s="50">
        <v>71943.607999999993</v>
      </c>
      <c r="D32" s="241">
        <v>99912.872000000003</v>
      </c>
      <c r="E32" s="54">
        <f t="shared" si="0"/>
        <v>27969.26400000001</v>
      </c>
      <c r="F32" s="55">
        <f t="shared" si="1"/>
        <v>138.8766490554658</v>
      </c>
      <c r="G32" s="50"/>
      <c r="H32" s="50"/>
      <c r="I32" s="52"/>
      <c r="J32" s="184"/>
    </row>
    <row r="33" spans="1:10" s="5" customFormat="1" ht="21" customHeight="1">
      <c r="A33" s="235">
        <v>18010700</v>
      </c>
      <c r="B33" s="84" t="s">
        <v>369</v>
      </c>
      <c r="C33" s="50">
        <v>2397.7049999999999</v>
      </c>
      <c r="D33" s="50">
        <v>2667.3150000000001</v>
      </c>
      <c r="E33" s="54">
        <f t="shared" si="0"/>
        <v>269.61000000000013</v>
      </c>
      <c r="F33" s="55">
        <f t="shared" si="1"/>
        <v>111.24450255556877</v>
      </c>
      <c r="G33" s="50"/>
      <c r="H33" s="50"/>
      <c r="I33" s="52"/>
      <c r="J33" s="184"/>
    </row>
    <row r="34" spans="1:10" s="3" customFormat="1" ht="23.45" customHeight="1">
      <c r="A34" s="235">
        <v>18010900</v>
      </c>
      <c r="B34" s="84" t="s">
        <v>370</v>
      </c>
      <c r="C34" s="50">
        <v>10146.485000000001</v>
      </c>
      <c r="D34" s="50">
        <v>10870.132</v>
      </c>
      <c r="E34" s="54">
        <f t="shared" si="0"/>
        <v>723.64699999999903</v>
      </c>
      <c r="F34" s="55">
        <f t="shared" si="1"/>
        <v>107.13199694278362</v>
      </c>
      <c r="G34" s="50"/>
      <c r="H34" s="50"/>
      <c r="I34" s="52"/>
      <c r="J34" s="184"/>
    </row>
    <row r="35" spans="1:10" s="3" customFormat="1" ht="21" customHeight="1">
      <c r="A35" s="235">
        <v>18011000</v>
      </c>
      <c r="B35" s="84" t="s">
        <v>371</v>
      </c>
      <c r="C35" s="50">
        <v>784.43200000000002</v>
      </c>
      <c r="D35" s="50">
        <v>288.79500000000002</v>
      </c>
      <c r="E35" s="54">
        <f t="shared" si="0"/>
        <v>-495.637</v>
      </c>
      <c r="F35" s="55">
        <f t="shared" si="1"/>
        <v>36.8158106757501</v>
      </c>
      <c r="G35" s="50"/>
      <c r="H35" s="50"/>
      <c r="I35" s="52"/>
      <c r="J35" s="184"/>
    </row>
    <row r="36" spans="1:10" s="3" customFormat="1" ht="22.15" customHeight="1">
      <c r="A36" s="235">
        <v>18011100</v>
      </c>
      <c r="B36" s="84" t="s">
        <v>372</v>
      </c>
      <c r="C36" s="50">
        <v>545.51499999999999</v>
      </c>
      <c r="D36" s="50">
        <v>477.27300000000002</v>
      </c>
      <c r="E36" s="54">
        <f t="shared" si="0"/>
        <v>-68.241999999999962</v>
      </c>
      <c r="F36" s="55">
        <f t="shared" si="1"/>
        <v>87.4903531525256</v>
      </c>
      <c r="G36" s="50"/>
      <c r="H36" s="50"/>
      <c r="I36" s="52"/>
      <c r="J36" s="184"/>
    </row>
    <row r="37" spans="1:10" s="3" customFormat="1" ht="21" customHeight="1">
      <c r="A37" s="235">
        <v>18030000</v>
      </c>
      <c r="B37" s="84" t="s">
        <v>373</v>
      </c>
      <c r="C37" s="50">
        <v>960.90300000000002</v>
      </c>
      <c r="D37" s="50">
        <v>1462.508</v>
      </c>
      <c r="E37" s="54">
        <f t="shared" si="0"/>
        <v>501.60500000000002</v>
      </c>
      <c r="F37" s="55">
        <f t="shared" si="1"/>
        <v>152.20141887370525</v>
      </c>
      <c r="G37" s="50"/>
      <c r="H37" s="50"/>
      <c r="I37" s="52"/>
      <c r="J37" s="184"/>
    </row>
    <row r="38" spans="1:10" s="3" customFormat="1" ht="21.6" customHeight="1">
      <c r="A38" s="235">
        <v>18030100</v>
      </c>
      <c r="B38" s="84" t="s">
        <v>374</v>
      </c>
      <c r="C38" s="50">
        <v>428.97399999999999</v>
      </c>
      <c r="D38" s="50">
        <v>596.60599999999999</v>
      </c>
      <c r="E38" s="54">
        <f t="shared" si="0"/>
        <v>167.63200000000001</v>
      </c>
      <c r="F38" s="55">
        <f t="shared" si="1"/>
        <v>139.07742660394337</v>
      </c>
      <c r="G38" s="50"/>
      <c r="H38" s="50"/>
      <c r="I38" s="52"/>
      <c r="J38" s="184"/>
    </row>
    <row r="39" spans="1:10" s="3" customFormat="1" ht="22.15" customHeight="1">
      <c r="A39" s="235">
        <v>18030200</v>
      </c>
      <c r="B39" s="84" t="s">
        <v>375</v>
      </c>
      <c r="C39" s="50">
        <v>531.92899999999997</v>
      </c>
      <c r="D39" s="50">
        <v>865.90200000000004</v>
      </c>
      <c r="E39" s="54">
        <f t="shared" si="0"/>
        <v>333.97300000000007</v>
      </c>
      <c r="F39" s="55">
        <f t="shared" si="1"/>
        <v>162.78525893493304</v>
      </c>
      <c r="G39" s="50"/>
      <c r="H39" s="50"/>
      <c r="I39" s="52"/>
      <c r="J39" s="184"/>
    </row>
    <row r="40" spans="1:10" s="3" customFormat="1" ht="22.9" customHeight="1">
      <c r="A40" s="235">
        <v>18050000</v>
      </c>
      <c r="B40" s="84" t="s">
        <v>376</v>
      </c>
      <c r="C40" s="50">
        <v>204957.71299999999</v>
      </c>
      <c r="D40" s="50">
        <v>240304.31700000001</v>
      </c>
      <c r="E40" s="54">
        <f t="shared" si="0"/>
        <v>35346.604000000021</v>
      </c>
      <c r="F40" s="55">
        <f t="shared" si="1"/>
        <v>117.24580328430969</v>
      </c>
      <c r="G40" s="50"/>
      <c r="H40" s="50"/>
      <c r="I40" s="52"/>
      <c r="J40" s="184"/>
    </row>
    <row r="41" spans="1:10" s="3" customFormat="1" ht="23.45" customHeight="1">
      <c r="A41" s="235">
        <v>18050300</v>
      </c>
      <c r="B41" s="84" t="s">
        <v>377</v>
      </c>
      <c r="C41" s="50">
        <v>40504.500999999997</v>
      </c>
      <c r="D41" s="50">
        <v>45573.792000000001</v>
      </c>
      <c r="E41" s="54">
        <f t="shared" si="0"/>
        <v>5069.2910000000047</v>
      </c>
      <c r="F41" s="55">
        <f t="shared" si="1"/>
        <v>112.51537699476906</v>
      </c>
      <c r="G41" s="50"/>
      <c r="H41" s="50"/>
      <c r="I41" s="52"/>
      <c r="J41" s="184"/>
    </row>
    <row r="42" spans="1:10" s="3" customFormat="1" ht="23.45" customHeight="1">
      <c r="A42" s="235">
        <v>18050400</v>
      </c>
      <c r="B42" s="84" t="s">
        <v>378</v>
      </c>
      <c r="C42" s="50">
        <v>164452.80900000001</v>
      </c>
      <c r="D42" s="50">
        <v>194729.245</v>
      </c>
      <c r="E42" s="54">
        <f t="shared" si="0"/>
        <v>30276.435999999987</v>
      </c>
      <c r="F42" s="55">
        <f t="shared" si="1"/>
        <v>118.41040976077215</v>
      </c>
      <c r="G42" s="50"/>
      <c r="H42" s="50"/>
      <c r="I42" s="52"/>
      <c r="J42" s="184"/>
    </row>
    <row r="43" spans="1:10" s="3" customFormat="1" ht="38.450000000000003" customHeight="1">
      <c r="A43" s="235">
        <v>18050500</v>
      </c>
      <c r="B43" s="84" t="s">
        <v>379</v>
      </c>
      <c r="C43" s="50">
        <v>0.40300000000000002</v>
      </c>
      <c r="D43" s="50">
        <v>1.28</v>
      </c>
      <c r="E43" s="54">
        <f t="shared" si="0"/>
        <v>0.877</v>
      </c>
      <c r="F43" s="55" t="s">
        <v>441</v>
      </c>
      <c r="G43" s="50"/>
      <c r="H43" s="50"/>
      <c r="I43" s="52"/>
      <c r="J43" s="184"/>
    </row>
    <row r="44" spans="1:10" s="3" customFormat="1" ht="21.95" customHeight="1">
      <c r="A44" s="235">
        <v>19010000</v>
      </c>
      <c r="B44" s="84" t="s">
        <v>380</v>
      </c>
      <c r="C44" s="242"/>
      <c r="D44" s="50"/>
      <c r="E44" s="54"/>
      <c r="F44" s="55"/>
      <c r="G44" s="50">
        <v>454.80500000000001</v>
      </c>
      <c r="H44" s="50">
        <v>624.05700000000002</v>
      </c>
      <c r="I44" s="54">
        <f t="shared" si="2"/>
        <v>169.25200000000001</v>
      </c>
      <c r="J44" s="55">
        <f>SUM(H44/G44*100)</f>
        <v>137.21419069711197</v>
      </c>
    </row>
    <row r="45" spans="1:10" s="3" customFormat="1" ht="21" customHeight="1">
      <c r="A45" s="235">
        <v>19050000</v>
      </c>
      <c r="B45" s="66" t="s">
        <v>381</v>
      </c>
      <c r="C45" s="50"/>
      <c r="D45" s="50"/>
      <c r="E45" s="54"/>
      <c r="F45" s="55"/>
      <c r="G45" s="50">
        <v>0.29499999999999998</v>
      </c>
      <c r="H45" s="50">
        <v>-0.29499999999999998</v>
      </c>
      <c r="I45" s="54">
        <f t="shared" si="2"/>
        <v>-0.59</v>
      </c>
      <c r="J45" s="55"/>
    </row>
    <row r="46" spans="1:10" s="3" customFormat="1" ht="42" customHeight="1">
      <c r="A46" s="235">
        <v>19090000</v>
      </c>
      <c r="B46" s="260" t="s">
        <v>434</v>
      </c>
      <c r="C46" s="50"/>
      <c r="D46" s="50">
        <v>0.54</v>
      </c>
      <c r="E46" s="54">
        <f t="shared" si="0"/>
        <v>0.54</v>
      </c>
      <c r="F46" s="55"/>
      <c r="G46" s="50"/>
      <c r="H46" s="50"/>
      <c r="I46" s="52"/>
      <c r="J46" s="184"/>
    </row>
    <row r="47" spans="1:10" s="3" customFormat="1" ht="20.25">
      <c r="A47" s="167">
        <v>20000000</v>
      </c>
      <c r="B47" s="243" t="s">
        <v>382</v>
      </c>
      <c r="C47" s="233">
        <v>17373.797999999999</v>
      </c>
      <c r="D47" s="233">
        <v>26282.924999999999</v>
      </c>
      <c r="E47" s="52">
        <f t="shared" si="0"/>
        <v>8909.1270000000004</v>
      </c>
      <c r="F47" s="53">
        <f t="shared" si="1"/>
        <v>151.27909855979678</v>
      </c>
      <c r="G47" s="233">
        <v>27377.038</v>
      </c>
      <c r="H47" s="233">
        <v>41584.527000000002</v>
      </c>
      <c r="I47" s="52">
        <f t="shared" si="2"/>
        <v>14207.489000000001</v>
      </c>
      <c r="J47" s="53">
        <f>SUM(H47/G47*100)</f>
        <v>151.89563969630316</v>
      </c>
    </row>
    <row r="48" spans="1:10" s="3" customFormat="1" ht="24.6" customHeight="1">
      <c r="A48" s="235">
        <v>21000000</v>
      </c>
      <c r="B48" s="84" t="s">
        <v>383</v>
      </c>
      <c r="C48" s="50">
        <v>1846.548</v>
      </c>
      <c r="D48" s="50">
        <v>2329.9349999999999</v>
      </c>
      <c r="E48" s="54">
        <f t="shared" si="0"/>
        <v>483.38699999999994</v>
      </c>
      <c r="F48" s="55">
        <f t="shared" si="1"/>
        <v>126.17787352400262</v>
      </c>
      <c r="G48" s="50"/>
      <c r="H48" s="50"/>
      <c r="I48" s="52"/>
      <c r="J48" s="184"/>
    </row>
    <row r="49" spans="1:10" s="3" customFormat="1" ht="41.45" customHeight="1">
      <c r="A49" s="235">
        <v>21010300</v>
      </c>
      <c r="B49" s="244" t="s">
        <v>384</v>
      </c>
      <c r="C49" s="236">
        <v>2.3450000000000002</v>
      </c>
      <c r="D49" s="50"/>
      <c r="E49" s="54">
        <f t="shared" si="0"/>
        <v>-2.3450000000000002</v>
      </c>
      <c r="F49" s="53"/>
      <c r="G49" s="50"/>
      <c r="H49" s="50"/>
      <c r="I49" s="52"/>
      <c r="J49" s="257"/>
    </row>
    <row r="50" spans="1:10" s="3" customFormat="1">
      <c r="A50" s="235">
        <v>21080000</v>
      </c>
      <c r="B50" s="84" t="s">
        <v>385</v>
      </c>
      <c r="C50" s="236">
        <v>1844.203</v>
      </c>
      <c r="D50" s="236">
        <v>2329.9349999999999</v>
      </c>
      <c r="E50" s="54">
        <f t="shared" si="0"/>
        <v>485.73199999999997</v>
      </c>
      <c r="F50" s="55">
        <f t="shared" si="1"/>
        <v>126.33831525054455</v>
      </c>
      <c r="G50" s="50"/>
      <c r="H50" s="50"/>
      <c r="I50" s="52"/>
      <c r="J50" s="257"/>
    </row>
    <row r="51" spans="1:10" s="3" customFormat="1">
      <c r="A51" s="235">
        <v>21080500</v>
      </c>
      <c r="B51" s="84" t="s">
        <v>385</v>
      </c>
      <c r="C51" s="236">
        <v>-75.819000000000003</v>
      </c>
      <c r="D51" s="50">
        <v>4.3520000000000003</v>
      </c>
      <c r="E51" s="54">
        <f t="shared" si="0"/>
        <v>80.171000000000006</v>
      </c>
      <c r="F51" s="55"/>
      <c r="G51" s="50"/>
      <c r="H51" s="50"/>
      <c r="I51" s="52"/>
      <c r="J51" s="257"/>
    </row>
    <row r="52" spans="1:10" s="20" customFormat="1" ht="60.6" customHeight="1">
      <c r="A52" s="235">
        <v>21080900</v>
      </c>
      <c r="B52" s="65" t="s">
        <v>386</v>
      </c>
      <c r="C52" s="236">
        <v>0.312</v>
      </c>
      <c r="D52" s="241">
        <v>0.1</v>
      </c>
      <c r="E52" s="54">
        <f t="shared" si="0"/>
        <v>-0.21199999999999999</v>
      </c>
      <c r="F52" s="55">
        <f t="shared" si="1"/>
        <v>32.051282051282051</v>
      </c>
      <c r="G52" s="50"/>
      <c r="H52" s="50"/>
      <c r="I52" s="52"/>
      <c r="J52" s="257"/>
    </row>
    <row r="53" spans="1:10" s="3" customFormat="1" ht="22.15" customHeight="1">
      <c r="A53" s="235">
        <v>21081100</v>
      </c>
      <c r="B53" s="84" t="s">
        <v>387</v>
      </c>
      <c r="C53" s="236">
        <v>636.42700000000002</v>
      </c>
      <c r="D53" s="241">
        <v>1137.153</v>
      </c>
      <c r="E53" s="54">
        <f t="shared" si="0"/>
        <v>500.726</v>
      </c>
      <c r="F53" s="55">
        <f t="shared" si="1"/>
        <v>178.67768023669643</v>
      </c>
      <c r="G53" s="50"/>
      <c r="H53" s="50"/>
      <c r="I53" s="52"/>
      <c r="J53" s="258"/>
    </row>
    <row r="54" spans="1:10" s="3" customFormat="1" ht="37.9" customHeight="1">
      <c r="A54" s="235">
        <v>21081500</v>
      </c>
      <c r="B54" s="65" t="s">
        <v>388</v>
      </c>
      <c r="C54" s="236">
        <v>945.10299999999995</v>
      </c>
      <c r="D54" s="50">
        <v>858.33</v>
      </c>
      <c r="E54" s="54">
        <f t="shared" si="0"/>
        <v>-86.772999999999911</v>
      </c>
      <c r="F54" s="55">
        <f t="shared" si="1"/>
        <v>90.81867267377207</v>
      </c>
      <c r="G54" s="50"/>
      <c r="H54" s="50"/>
      <c r="I54" s="52"/>
      <c r="J54" s="237"/>
    </row>
    <row r="55" spans="1:10" s="3" customFormat="1" ht="21.4" customHeight="1">
      <c r="A55" s="235">
        <v>21081700</v>
      </c>
      <c r="B55" s="65" t="s">
        <v>389</v>
      </c>
      <c r="C55" s="236">
        <v>338.18</v>
      </c>
      <c r="D55" s="50">
        <v>330</v>
      </c>
      <c r="E55" s="54">
        <f t="shared" si="0"/>
        <v>-8.1800000000000068</v>
      </c>
      <c r="F55" s="55">
        <f t="shared" si="1"/>
        <v>97.581169791235439</v>
      </c>
      <c r="G55" s="50"/>
      <c r="H55" s="50"/>
      <c r="I55" s="52"/>
      <c r="J55" s="234"/>
    </row>
    <row r="56" spans="1:10" s="3" customFormat="1" ht="21" customHeight="1">
      <c r="A56" s="235">
        <v>22000000</v>
      </c>
      <c r="B56" s="84" t="s">
        <v>390</v>
      </c>
      <c r="C56" s="241">
        <v>11801.376</v>
      </c>
      <c r="D56" s="241">
        <v>16472.272000000001</v>
      </c>
      <c r="E56" s="54">
        <f t="shared" si="0"/>
        <v>4670.8960000000006</v>
      </c>
      <c r="F56" s="55">
        <f t="shared" si="1"/>
        <v>139.57924906383798</v>
      </c>
      <c r="G56" s="50"/>
      <c r="H56" s="50"/>
      <c r="I56" s="52"/>
      <c r="J56" s="257"/>
    </row>
    <row r="57" spans="1:10" s="3" customFormat="1" ht="18.600000000000001" customHeight="1">
      <c r="A57" s="235">
        <v>22010000</v>
      </c>
      <c r="B57" s="84" t="s">
        <v>391</v>
      </c>
      <c r="C57" s="50">
        <v>7578.3819999999996</v>
      </c>
      <c r="D57" s="50">
        <v>9325.759</v>
      </c>
      <c r="E57" s="54">
        <f t="shared" si="0"/>
        <v>1747.3770000000004</v>
      </c>
      <c r="F57" s="55">
        <f t="shared" si="1"/>
        <v>123.05738876715372</v>
      </c>
      <c r="G57" s="50"/>
      <c r="H57" s="50"/>
      <c r="I57" s="52"/>
      <c r="J57" s="257"/>
    </row>
    <row r="58" spans="1:10" s="3" customFormat="1" ht="40.15" customHeight="1">
      <c r="A58" s="235">
        <v>22010300</v>
      </c>
      <c r="B58" s="65" t="s">
        <v>392</v>
      </c>
      <c r="C58" s="236">
        <v>274.43700000000001</v>
      </c>
      <c r="D58" s="50">
        <v>311.029</v>
      </c>
      <c r="E58" s="54">
        <f t="shared" si="0"/>
        <v>36.591999999999985</v>
      </c>
      <c r="F58" s="55">
        <f t="shared" si="1"/>
        <v>113.33347908627481</v>
      </c>
      <c r="G58" s="50"/>
      <c r="H58" s="50"/>
      <c r="I58" s="52"/>
      <c r="J58" s="257"/>
    </row>
    <row r="59" spans="1:10" s="3" customFormat="1" ht="21.6" customHeight="1">
      <c r="A59" s="235">
        <v>22012500</v>
      </c>
      <c r="B59" s="84" t="s">
        <v>393</v>
      </c>
      <c r="C59" s="236">
        <v>7073.6329999999998</v>
      </c>
      <c r="D59" s="50">
        <v>8635.9560000000001</v>
      </c>
      <c r="E59" s="54">
        <f t="shared" si="0"/>
        <v>1562.3230000000003</v>
      </c>
      <c r="F59" s="55">
        <f t="shared" si="1"/>
        <v>122.08657135590721</v>
      </c>
      <c r="G59" s="50"/>
      <c r="H59" s="50"/>
      <c r="I59" s="52"/>
      <c r="J59" s="257"/>
    </row>
    <row r="60" spans="1:10" s="3" customFormat="1" ht="24" customHeight="1">
      <c r="A60" s="235">
        <v>22012600</v>
      </c>
      <c r="B60" s="65" t="s">
        <v>394</v>
      </c>
      <c r="C60" s="236">
        <v>224.012</v>
      </c>
      <c r="D60" s="50">
        <v>367.87400000000002</v>
      </c>
      <c r="E60" s="54">
        <f t="shared" si="0"/>
        <v>143.86200000000002</v>
      </c>
      <c r="F60" s="55">
        <f t="shared" si="1"/>
        <v>164.22066674999553</v>
      </c>
      <c r="G60" s="50"/>
      <c r="H60" s="50"/>
      <c r="I60" s="52"/>
      <c r="J60" s="257"/>
    </row>
    <row r="61" spans="1:10" s="3" customFormat="1" ht="80.45" customHeight="1">
      <c r="A61" s="235">
        <v>22012900</v>
      </c>
      <c r="B61" s="246" t="s">
        <v>395</v>
      </c>
      <c r="C61" s="236">
        <v>6.3</v>
      </c>
      <c r="D61" s="50">
        <v>10.9</v>
      </c>
      <c r="E61" s="54">
        <f t="shared" si="0"/>
        <v>4.6000000000000005</v>
      </c>
      <c r="F61" s="55">
        <f t="shared" si="1"/>
        <v>173.01587301587301</v>
      </c>
      <c r="G61" s="50"/>
      <c r="H61" s="50"/>
      <c r="I61" s="52"/>
      <c r="J61" s="257"/>
    </row>
    <row r="62" spans="1:10" s="3" customFormat="1" ht="39" customHeight="1">
      <c r="A62" s="235">
        <v>22080400</v>
      </c>
      <c r="B62" s="84" t="s">
        <v>396</v>
      </c>
      <c r="C62" s="236">
        <v>3946.7289999999998</v>
      </c>
      <c r="D62" s="50">
        <v>6907.85</v>
      </c>
      <c r="E62" s="54">
        <f t="shared" si="0"/>
        <v>2961.1210000000005</v>
      </c>
      <c r="F62" s="55">
        <f t="shared" si="1"/>
        <v>175.02721874240669</v>
      </c>
      <c r="G62" s="50"/>
      <c r="H62" s="50"/>
      <c r="I62" s="52"/>
      <c r="J62" s="257"/>
    </row>
    <row r="63" spans="1:10" s="3" customFormat="1" ht="22.9" customHeight="1">
      <c r="A63" s="235">
        <v>22090000</v>
      </c>
      <c r="B63" s="84" t="s">
        <v>397</v>
      </c>
      <c r="C63" s="236">
        <v>276.26499999999999</v>
      </c>
      <c r="D63" s="236">
        <v>238.66300000000001</v>
      </c>
      <c r="E63" s="54">
        <f t="shared" si="0"/>
        <v>-37.601999999999975</v>
      </c>
      <c r="F63" s="55">
        <f t="shared" si="1"/>
        <v>86.389155339981556</v>
      </c>
      <c r="G63" s="50"/>
      <c r="H63" s="50"/>
      <c r="I63" s="52"/>
      <c r="J63" s="257"/>
    </row>
    <row r="64" spans="1:10" s="3" customFormat="1" ht="40.9" customHeight="1">
      <c r="A64" s="235">
        <v>22090100</v>
      </c>
      <c r="B64" s="84" t="s">
        <v>398</v>
      </c>
      <c r="C64" s="236">
        <v>188.482</v>
      </c>
      <c r="D64" s="50">
        <v>113.378</v>
      </c>
      <c r="E64" s="54">
        <f t="shared" si="0"/>
        <v>-75.103999999999999</v>
      </c>
      <c r="F64" s="55">
        <f t="shared" si="1"/>
        <v>60.153224180558354</v>
      </c>
      <c r="G64" s="50"/>
      <c r="H64" s="50"/>
      <c r="I64" s="52"/>
      <c r="J64" s="257"/>
    </row>
    <row r="65" spans="1:10" s="3" customFormat="1" ht="22.15" customHeight="1">
      <c r="A65" s="235">
        <v>22090200</v>
      </c>
      <c r="B65" s="84" t="s">
        <v>399</v>
      </c>
      <c r="C65" s="236">
        <v>4.47</v>
      </c>
      <c r="D65" s="50">
        <v>3.4000000000000002E-2</v>
      </c>
      <c r="E65" s="54">
        <f t="shared" si="0"/>
        <v>-4.4359999999999999</v>
      </c>
      <c r="F65" s="55">
        <f t="shared" si="1"/>
        <v>0.76062639821029099</v>
      </c>
      <c r="G65" s="50"/>
      <c r="H65" s="50"/>
      <c r="I65" s="52"/>
      <c r="J65" s="257"/>
    </row>
    <row r="66" spans="1:10" s="3" customFormat="1" ht="40.9" customHeight="1">
      <c r="A66" s="235">
        <v>22090400</v>
      </c>
      <c r="B66" s="84" t="s">
        <v>400</v>
      </c>
      <c r="C66" s="236">
        <v>83.313000000000002</v>
      </c>
      <c r="D66" s="241">
        <v>125.251</v>
      </c>
      <c r="E66" s="54">
        <f t="shared" si="0"/>
        <v>41.938000000000002</v>
      </c>
      <c r="F66" s="55">
        <f t="shared" si="1"/>
        <v>150.33788244331618</v>
      </c>
      <c r="G66" s="50"/>
      <c r="H66" s="50"/>
      <c r="I66" s="52"/>
      <c r="J66" s="257"/>
    </row>
    <row r="67" spans="1:10" s="3" customFormat="1" ht="21" customHeight="1">
      <c r="A67" s="235">
        <v>24000000</v>
      </c>
      <c r="B67" s="84" t="s">
        <v>401</v>
      </c>
      <c r="C67" s="50">
        <v>3725.8739999999998</v>
      </c>
      <c r="D67" s="50">
        <v>7480.7179999999998</v>
      </c>
      <c r="E67" s="54">
        <f t="shared" si="0"/>
        <v>3754.8440000000001</v>
      </c>
      <c r="F67" s="55" t="s">
        <v>435</v>
      </c>
      <c r="G67" s="50">
        <v>3127.085</v>
      </c>
      <c r="H67" s="50">
        <v>414.60399999999998</v>
      </c>
      <c r="I67" s="54">
        <f t="shared" si="2"/>
        <v>-2712.4810000000002</v>
      </c>
      <c r="J67" s="55">
        <f>SUM(H67/G67*100)</f>
        <v>13.258481940849066</v>
      </c>
    </row>
    <row r="68" spans="1:10" s="3" customFormat="1">
      <c r="A68" s="235">
        <v>24060000</v>
      </c>
      <c r="B68" s="84" t="s">
        <v>385</v>
      </c>
      <c r="C68" s="50">
        <v>3725.1019999999999</v>
      </c>
      <c r="D68" s="50">
        <v>7480.7179999999998</v>
      </c>
      <c r="E68" s="54">
        <f t="shared" si="0"/>
        <v>3755.616</v>
      </c>
      <c r="F68" s="55" t="s">
        <v>435</v>
      </c>
      <c r="G68" s="50">
        <v>30.286999999999999</v>
      </c>
      <c r="H68" s="50">
        <v>114.541</v>
      </c>
      <c r="I68" s="54">
        <f t="shared" si="2"/>
        <v>84.253999999999991</v>
      </c>
      <c r="J68" s="55" t="s">
        <v>436</v>
      </c>
    </row>
    <row r="69" spans="1:10" s="3" customFormat="1" ht="21" customHeight="1">
      <c r="A69" s="235">
        <v>24060300</v>
      </c>
      <c r="B69" s="84" t="s">
        <v>385</v>
      </c>
      <c r="C69" s="236">
        <v>2301.569</v>
      </c>
      <c r="D69" s="50">
        <v>3474.6709999999998</v>
      </c>
      <c r="E69" s="54">
        <f t="shared" si="0"/>
        <v>1173.1019999999999</v>
      </c>
      <c r="F69" s="55">
        <f t="shared" si="1"/>
        <v>150.96966460705718</v>
      </c>
      <c r="G69" s="50"/>
      <c r="H69" s="50"/>
      <c r="I69" s="54"/>
      <c r="J69" s="257"/>
    </row>
    <row r="70" spans="1:10" s="3" customFormat="1" ht="44.45" customHeight="1">
      <c r="A70" s="235">
        <v>24062000</v>
      </c>
      <c r="B70" s="245" t="s">
        <v>402</v>
      </c>
      <c r="C70" s="236">
        <v>11.8</v>
      </c>
      <c r="D70" s="50"/>
      <c r="E70" s="54">
        <f t="shared" si="0"/>
        <v>-11.8</v>
      </c>
      <c r="F70" s="53"/>
      <c r="G70" s="50">
        <v>30.286999999999999</v>
      </c>
      <c r="H70" s="50">
        <v>114.541</v>
      </c>
      <c r="I70" s="54">
        <f t="shared" si="2"/>
        <v>84.253999999999991</v>
      </c>
      <c r="J70" s="55" t="s">
        <v>436</v>
      </c>
    </row>
    <row r="71" spans="1:10" s="3" customFormat="1" ht="41.45" customHeight="1">
      <c r="A71" s="235">
        <v>24062100</v>
      </c>
      <c r="B71" s="84" t="s">
        <v>403</v>
      </c>
      <c r="C71" s="236"/>
      <c r="D71" s="50"/>
      <c r="E71" s="54"/>
      <c r="F71" s="53"/>
      <c r="G71" s="50">
        <v>30.286999999999999</v>
      </c>
      <c r="H71" s="50">
        <v>114.541</v>
      </c>
      <c r="I71" s="54">
        <f t="shared" si="2"/>
        <v>84.253999999999991</v>
      </c>
      <c r="J71" s="55" t="s">
        <v>436</v>
      </c>
    </row>
    <row r="72" spans="1:10" s="3" customFormat="1" ht="97.15" customHeight="1">
      <c r="A72" s="235">
        <v>24062200</v>
      </c>
      <c r="B72" s="246" t="s">
        <v>404</v>
      </c>
      <c r="C72" s="236">
        <v>1411.7329999999999</v>
      </c>
      <c r="D72" s="50">
        <v>4006.047</v>
      </c>
      <c r="E72" s="54">
        <f t="shared" ref="E72:E100" si="3">SUM(D72-C72)</f>
        <v>2594.3140000000003</v>
      </c>
      <c r="F72" s="55" t="s">
        <v>442</v>
      </c>
      <c r="G72" s="50"/>
      <c r="H72" s="50"/>
      <c r="I72" s="52"/>
      <c r="J72" s="257"/>
    </row>
    <row r="73" spans="1:10" s="3" customFormat="1" ht="38.450000000000003" customHeight="1">
      <c r="A73" s="235">
        <v>24110900</v>
      </c>
      <c r="B73" s="84" t="s">
        <v>405</v>
      </c>
      <c r="C73" s="50"/>
      <c r="D73" s="50"/>
      <c r="E73" s="54"/>
      <c r="F73" s="53"/>
      <c r="G73" s="50">
        <v>158.91999999999999</v>
      </c>
      <c r="H73" s="50">
        <v>136.572</v>
      </c>
      <c r="I73" s="54">
        <f t="shared" ref="I73:I100" si="4">SUM(H73-G73)</f>
        <v>-22.347999999999985</v>
      </c>
      <c r="J73" s="55">
        <f>SUM(H73/G73*100)</f>
        <v>85.93757865592751</v>
      </c>
    </row>
    <row r="74" spans="1:10" s="3" customFormat="1" ht="22.15" customHeight="1">
      <c r="A74" s="235">
        <v>24170000</v>
      </c>
      <c r="B74" s="84" t="s">
        <v>406</v>
      </c>
      <c r="C74" s="50"/>
      <c r="D74" s="50"/>
      <c r="E74" s="54"/>
      <c r="F74" s="53"/>
      <c r="G74" s="50">
        <v>2937.8780000000002</v>
      </c>
      <c r="H74" s="50">
        <v>163.49100000000001</v>
      </c>
      <c r="I74" s="54">
        <f t="shared" si="4"/>
        <v>-2774.3870000000002</v>
      </c>
      <c r="J74" s="55">
        <f>SUM(H74/G74*100)</f>
        <v>5.5649349632626004</v>
      </c>
    </row>
    <row r="75" spans="1:10" s="3" customFormat="1">
      <c r="A75" s="235">
        <v>25000000</v>
      </c>
      <c r="B75" s="84" t="s">
        <v>407</v>
      </c>
      <c r="C75" s="50"/>
      <c r="D75" s="50"/>
      <c r="E75" s="54"/>
      <c r="F75" s="53"/>
      <c r="G75" s="144">
        <v>24249.953000000001</v>
      </c>
      <c r="H75" s="144">
        <v>41169.923000000003</v>
      </c>
      <c r="I75" s="54">
        <f t="shared" si="4"/>
        <v>16919.97</v>
      </c>
      <c r="J75" s="55">
        <f>SUM(H75/G75*100)</f>
        <v>169.77320739549475</v>
      </c>
    </row>
    <row r="76" spans="1:10" s="3" customFormat="1" ht="20.25">
      <c r="A76" s="167">
        <v>30000000</v>
      </c>
      <c r="B76" s="166" t="s">
        <v>408</v>
      </c>
      <c r="C76" s="233">
        <v>3.004</v>
      </c>
      <c r="D76" s="233">
        <v>2.552</v>
      </c>
      <c r="E76" s="52">
        <f t="shared" si="3"/>
        <v>-0.45199999999999996</v>
      </c>
      <c r="F76" s="53">
        <f t="shared" ref="F76:F100" si="5">SUM(D76/C76*100)</f>
        <v>84.953395472703065</v>
      </c>
      <c r="G76" s="233"/>
      <c r="H76" s="233">
        <v>518.46699999999998</v>
      </c>
      <c r="I76" s="52">
        <f t="shared" si="4"/>
        <v>518.46699999999998</v>
      </c>
      <c r="J76" s="55"/>
    </row>
    <row r="77" spans="1:10" s="3" customFormat="1" ht="24.6" customHeight="1">
      <c r="A77" s="235">
        <v>31000000</v>
      </c>
      <c r="B77" s="84" t="s">
        <v>409</v>
      </c>
      <c r="C77" s="236">
        <v>3.004</v>
      </c>
      <c r="D77" s="236">
        <v>2.552</v>
      </c>
      <c r="E77" s="54">
        <f t="shared" si="3"/>
        <v>-0.45199999999999996</v>
      </c>
      <c r="F77" s="55">
        <f t="shared" si="5"/>
        <v>84.953395472703065</v>
      </c>
      <c r="G77" s="236"/>
      <c r="H77" s="236">
        <v>0.41399999999999998</v>
      </c>
      <c r="I77" s="54">
        <f t="shared" si="4"/>
        <v>0.41399999999999998</v>
      </c>
      <c r="J77" s="55"/>
    </row>
    <row r="78" spans="1:10" s="3" customFormat="1" ht="61.9" customHeight="1">
      <c r="A78" s="235">
        <v>31010200</v>
      </c>
      <c r="B78" s="84" t="s">
        <v>410</v>
      </c>
      <c r="C78" s="236">
        <v>1.5249999999999999</v>
      </c>
      <c r="D78" s="236">
        <v>1.147</v>
      </c>
      <c r="E78" s="54">
        <f t="shared" si="3"/>
        <v>-0.37799999999999989</v>
      </c>
      <c r="F78" s="55">
        <f t="shared" si="5"/>
        <v>75.21311475409837</v>
      </c>
      <c r="G78" s="236"/>
      <c r="H78" s="236"/>
      <c r="I78" s="54"/>
      <c r="J78" s="258"/>
    </row>
    <row r="79" spans="1:10" s="3" customFormat="1" ht="27.6" customHeight="1">
      <c r="A79" s="235">
        <v>31020000</v>
      </c>
      <c r="B79" s="84" t="s">
        <v>411</v>
      </c>
      <c r="C79" s="236">
        <v>1.4790000000000001</v>
      </c>
      <c r="D79" s="236">
        <v>1.405</v>
      </c>
      <c r="E79" s="54">
        <f t="shared" si="3"/>
        <v>-7.4000000000000066E-2</v>
      </c>
      <c r="F79" s="55">
        <f t="shared" si="5"/>
        <v>94.996619337390115</v>
      </c>
      <c r="G79" s="236"/>
      <c r="H79" s="236"/>
      <c r="I79" s="54"/>
      <c r="J79" s="258"/>
    </row>
    <row r="80" spans="1:10" s="7" customFormat="1" ht="38.450000000000003" customHeight="1">
      <c r="A80" s="235">
        <v>31030000</v>
      </c>
      <c r="B80" s="84" t="s">
        <v>412</v>
      </c>
      <c r="C80" s="236"/>
      <c r="D80" s="236"/>
      <c r="E80" s="54"/>
      <c r="F80" s="53"/>
      <c r="G80" s="236"/>
      <c r="H80" s="236">
        <v>0.41399999999999998</v>
      </c>
      <c r="I80" s="54">
        <f t="shared" si="4"/>
        <v>0.41399999999999998</v>
      </c>
      <c r="J80" s="55"/>
    </row>
    <row r="81" spans="1:10" s="3" customFormat="1" ht="21" customHeight="1">
      <c r="A81" s="235">
        <v>33010000</v>
      </c>
      <c r="B81" s="84" t="s">
        <v>413</v>
      </c>
      <c r="C81" s="236"/>
      <c r="D81" s="236"/>
      <c r="E81" s="54"/>
      <c r="F81" s="53"/>
      <c r="G81" s="236"/>
      <c r="H81" s="236">
        <v>518.053</v>
      </c>
      <c r="I81" s="54">
        <f t="shared" si="4"/>
        <v>518.053</v>
      </c>
      <c r="J81" s="258"/>
    </row>
    <row r="82" spans="1:10" s="23" customFormat="1" ht="22.9" customHeight="1">
      <c r="A82" s="247">
        <v>50000000</v>
      </c>
      <c r="B82" s="248" t="s">
        <v>414</v>
      </c>
      <c r="C82" s="249"/>
      <c r="D82" s="249"/>
      <c r="E82" s="54"/>
      <c r="F82" s="53"/>
      <c r="G82" s="249"/>
      <c r="H82" s="249">
        <v>82.424000000000007</v>
      </c>
      <c r="I82" s="52">
        <f t="shared" si="4"/>
        <v>82.424000000000007</v>
      </c>
      <c r="J82" s="258"/>
    </row>
    <row r="83" spans="1:10" s="6" customFormat="1" ht="39.6" customHeight="1">
      <c r="A83" s="235">
        <v>50110000</v>
      </c>
      <c r="B83" s="250" t="s">
        <v>415</v>
      </c>
      <c r="C83" s="236"/>
      <c r="D83" s="236"/>
      <c r="E83" s="54"/>
      <c r="F83" s="53"/>
      <c r="G83" s="236"/>
      <c r="H83" s="236">
        <v>82.424000000000007</v>
      </c>
      <c r="I83" s="54">
        <f t="shared" si="4"/>
        <v>82.424000000000007</v>
      </c>
      <c r="J83" s="258"/>
    </row>
    <row r="84" spans="1:10" s="19" customFormat="1" ht="20.25">
      <c r="A84" s="167"/>
      <c r="B84" s="251" t="s">
        <v>416</v>
      </c>
      <c r="C84" s="233">
        <v>1440207.5689999999</v>
      </c>
      <c r="D84" s="233">
        <v>1714709.798</v>
      </c>
      <c r="E84" s="52">
        <f t="shared" si="3"/>
        <v>274502.22900000005</v>
      </c>
      <c r="F84" s="53">
        <f t="shared" si="5"/>
        <v>119.05990739866748</v>
      </c>
      <c r="G84" s="233">
        <v>27832.137999999999</v>
      </c>
      <c r="H84" s="233">
        <v>42809.18</v>
      </c>
      <c r="I84" s="52">
        <f t="shared" si="4"/>
        <v>14977.042000000001</v>
      </c>
      <c r="J84" s="55">
        <f>SUM(H84/G84*100)</f>
        <v>153.81204275431517</v>
      </c>
    </row>
    <row r="85" spans="1:10" s="3" customFormat="1" ht="20.25">
      <c r="A85" s="167">
        <v>40000000</v>
      </c>
      <c r="B85" s="166" t="s">
        <v>417</v>
      </c>
      <c r="C85" s="233">
        <v>480570.685</v>
      </c>
      <c r="D85" s="233">
        <v>482061.88199999998</v>
      </c>
      <c r="E85" s="52">
        <f t="shared" si="3"/>
        <v>1491.1969999999856</v>
      </c>
      <c r="F85" s="53">
        <f t="shared" si="5"/>
        <v>100.31029712101559</v>
      </c>
      <c r="G85" s="252"/>
      <c r="H85" s="252"/>
      <c r="I85" s="52"/>
      <c r="J85" s="184"/>
    </row>
    <row r="86" spans="1:10" s="3" customFormat="1" ht="27" customHeight="1">
      <c r="A86" s="239">
        <v>41030000</v>
      </c>
      <c r="B86" s="65" t="s">
        <v>418</v>
      </c>
      <c r="C86" s="50">
        <v>443524.9</v>
      </c>
      <c r="D86" s="50">
        <v>457888.1</v>
      </c>
      <c r="E86" s="54">
        <f t="shared" si="3"/>
        <v>14363.199999999953</v>
      </c>
      <c r="F86" s="55">
        <f t="shared" si="5"/>
        <v>103.2384202104549</v>
      </c>
      <c r="G86" s="50"/>
      <c r="H86" s="233"/>
      <c r="I86" s="52"/>
      <c r="J86" s="184"/>
    </row>
    <row r="87" spans="1:10" s="3" customFormat="1" ht="41.45" customHeight="1">
      <c r="A87" s="239">
        <v>41032300</v>
      </c>
      <c r="B87" s="65" t="s">
        <v>437</v>
      </c>
      <c r="C87" s="50"/>
      <c r="D87" s="50">
        <v>7500</v>
      </c>
      <c r="E87" s="54">
        <f t="shared" si="3"/>
        <v>7500</v>
      </c>
      <c r="F87" s="53"/>
      <c r="G87" s="50"/>
      <c r="H87" s="233"/>
      <c r="I87" s="52"/>
      <c r="J87" s="184"/>
    </row>
    <row r="88" spans="1:10" s="3" customFormat="1" ht="21" customHeight="1">
      <c r="A88" s="239">
        <v>41033900</v>
      </c>
      <c r="B88" s="65" t="s">
        <v>419</v>
      </c>
      <c r="C88" s="236">
        <v>346704.5</v>
      </c>
      <c r="D88" s="50">
        <v>450388.1</v>
      </c>
      <c r="E88" s="54">
        <f t="shared" si="3"/>
        <v>103683.59999999998</v>
      </c>
      <c r="F88" s="55">
        <f t="shared" si="5"/>
        <v>129.90546704758663</v>
      </c>
      <c r="G88" s="236"/>
      <c r="H88" s="236"/>
      <c r="I88" s="52"/>
      <c r="J88" s="184"/>
    </row>
    <row r="89" spans="1:10" s="3" customFormat="1" ht="22.15" customHeight="1">
      <c r="A89" s="239">
        <v>41034200</v>
      </c>
      <c r="B89" s="65" t="s">
        <v>420</v>
      </c>
      <c r="C89" s="236">
        <v>96820.4</v>
      </c>
      <c r="D89" s="50"/>
      <c r="E89" s="54">
        <f t="shared" si="3"/>
        <v>-96820.4</v>
      </c>
      <c r="F89" s="53"/>
      <c r="G89" s="236"/>
      <c r="H89" s="236"/>
      <c r="I89" s="52"/>
      <c r="J89" s="184"/>
    </row>
    <row r="90" spans="1:10" s="40" customFormat="1" ht="40.9" customHeight="1">
      <c r="A90" s="239">
        <v>41034500</v>
      </c>
      <c r="B90" s="65" t="s">
        <v>438</v>
      </c>
      <c r="C90" s="236"/>
      <c r="D90" s="50">
        <v>1680</v>
      </c>
      <c r="E90" s="54">
        <f t="shared" si="3"/>
        <v>1680</v>
      </c>
      <c r="F90" s="53"/>
      <c r="G90" s="236"/>
      <c r="H90" s="236"/>
      <c r="I90" s="52"/>
      <c r="J90" s="259"/>
    </row>
    <row r="91" spans="1:10" s="3" customFormat="1" ht="24.6" customHeight="1">
      <c r="A91" s="253">
        <v>41050000</v>
      </c>
      <c r="B91" s="65" t="s">
        <v>421</v>
      </c>
      <c r="C91" s="236">
        <v>37045.785000000003</v>
      </c>
      <c r="D91" s="236">
        <v>22493.781999999999</v>
      </c>
      <c r="E91" s="54">
        <f t="shared" si="3"/>
        <v>-14552.003000000004</v>
      </c>
      <c r="F91" s="55">
        <f t="shared" si="5"/>
        <v>60.718869906522421</v>
      </c>
      <c r="G91" s="236"/>
      <c r="H91" s="236"/>
      <c r="I91" s="52"/>
      <c r="J91" s="257"/>
    </row>
    <row r="92" spans="1:10" s="22" customFormat="1" ht="38.450000000000003" customHeight="1">
      <c r="A92" s="253">
        <v>41051000</v>
      </c>
      <c r="B92" s="87" t="s">
        <v>422</v>
      </c>
      <c r="C92" s="236">
        <v>2927.723</v>
      </c>
      <c r="D92" s="50">
        <v>2998.0549999999998</v>
      </c>
      <c r="E92" s="54">
        <f t="shared" si="3"/>
        <v>70.33199999999988</v>
      </c>
      <c r="F92" s="55">
        <f t="shared" si="5"/>
        <v>102.40227644486859</v>
      </c>
      <c r="G92" s="236"/>
      <c r="H92" s="236"/>
      <c r="I92" s="52"/>
      <c r="J92" s="257"/>
    </row>
    <row r="93" spans="1:10" s="22" customFormat="1" ht="37.9" customHeight="1">
      <c r="A93" s="253">
        <v>41051100</v>
      </c>
      <c r="B93" s="87" t="s">
        <v>439</v>
      </c>
      <c r="C93" s="236">
        <v>2800</v>
      </c>
      <c r="D93" s="50"/>
      <c r="E93" s="54">
        <f t="shared" si="3"/>
        <v>-2800</v>
      </c>
      <c r="F93" s="55"/>
      <c r="G93" s="236"/>
      <c r="H93" s="236"/>
      <c r="I93" s="52"/>
      <c r="J93" s="257"/>
    </row>
    <row r="94" spans="1:10" s="3" customFormat="1" ht="40.15" customHeight="1">
      <c r="A94" s="240" t="s">
        <v>423</v>
      </c>
      <c r="B94" s="87" t="s">
        <v>424</v>
      </c>
      <c r="C94" s="236">
        <v>1742.6759999999999</v>
      </c>
      <c r="D94" s="50">
        <v>2338.9920000000002</v>
      </c>
      <c r="E94" s="54">
        <f t="shared" si="3"/>
        <v>596.31600000000026</v>
      </c>
      <c r="F94" s="55">
        <f t="shared" si="5"/>
        <v>134.21840892971503</v>
      </c>
      <c r="G94" s="236"/>
      <c r="H94" s="236"/>
      <c r="I94" s="52"/>
      <c r="J94" s="184"/>
    </row>
    <row r="95" spans="1:10" s="3" customFormat="1" ht="36" customHeight="1">
      <c r="A95" s="240" t="s">
        <v>425</v>
      </c>
      <c r="B95" s="245" t="s">
        <v>426</v>
      </c>
      <c r="C95" s="236">
        <v>11437.743</v>
      </c>
      <c r="D95" s="50"/>
      <c r="E95" s="54">
        <f t="shared" si="3"/>
        <v>-11437.743</v>
      </c>
      <c r="F95" s="53"/>
      <c r="G95" s="236"/>
      <c r="H95" s="236"/>
      <c r="I95" s="52"/>
      <c r="J95" s="257"/>
    </row>
    <row r="96" spans="1:10" s="3" customFormat="1" ht="39.6" customHeight="1">
      <c r="A96" s="240" t="s">
        <v>427</v>
      </c>
      <c r="B96" s="245" t="s">
        <v>428</v>
      </c>
      <c r="C96" s="236">
        <v>141.30000000000001</v>
      </c>
      <c r="D96" s="50"/>
      <c r="E96" s="54">
        <f t="shared" si="3"/>
        <v>-141.30000000000001</v>
      </c>
      <c r="F96" s="53"/>
      <c r="G96" s="236"/>
      <c r="H96" s="236"/>
      <c r="I96" s="52"/>
      <c r="J96" s="257"/>
    </row>
    <row r="97" spans="1:10" s="3" customFormat="1" ht="39" customHeight="1">
      <c r="A97" s="240" t="s">
        <v>429</v>
      </c>
      <c r="B97" s="245" t="s">
        <v>440</v>
      </c>
      <c r="C97" s="236"/>
      <c r="D97" s="50">
        <v>1706.646</v>
      </c>
      <c r="E97" s="54">
        <f t="shared" si="3"/>
        <v>1706.646</v>
      </c>
      <c r="F97" s="53"/>
      <c r="G97" s="236"/>
      <c r="H97" s="236"/>
      <c r="I97" s="52"/>
      <c r="J97" s="184"/>
    </row>
    <row r="98" spans="1:10" s="3" customFormat="1" ht="21.6" customHeight="1">
      <c r="A98" s="240" t="s">
        <v>430</v>
      </c>
      <c r="B98" s="254" t="s">
        <v>229</v>
      </c>
      <c r="C98" s="236">
        <v>10716.942999999999</v>
      </c>
      <c r="D98" s="236">
        <v>5157.7889999999998</v>
      </c>
      <c r="E98" s="54">
        <f t="shared" si="3"/>
        <v>-5559.1539999999995</v>
      </c>
      <c r="F98" s="55">
        <f t="shared" si="5"/>
        <v>48.127427756217422</v>
      </c>
      <c r="G98" s="236"/>
      <c r="H98" s="236"/>
      <c r="I98" s="52"/>
      <c r="J98" s="257"/>
    </row>
    <row r="99" spans="1:10" s="3" customFormat="1" ht="41.45" customHeight="1">
      <c r="A99" s="240" t="s">
        <v>431</v>
      </c>
      <c r="B99" s="254" t="s">
        <v>432</v>
      </c>
      <c r="C99" s="236">
        <v>7279.4</v>
      </c>
      <c r="D99" s="236">
        <v>10292.299999999999</v>
      </c>
      <c r="E99" s="54">
        <f t="shared" si="3"/>
        <v>3012.8999999999996</v>
      </c>
      <c r="F99" s="55">
        <f t="shared" si="5"/>
        <v>141.38940022529329</v>
      </c>
      <c r="G99" s="236"/>
      <c r="H99" s="236"/>
      <c r="I99" s="52"/>
      <c r="J99" s="257"/>
    </row>
    <row r="100" spans="1:10" s="3" customFormat="1" ht="30" customHeight="1">
      <c r="A100" s="255"/>
      <c r="B100" s="243" t="s">
        <v>433</v>
      </c>
      <c r="C100" s="233">
        <v>1920778.254</v>
      </c>
      <c r="D100" s="233">
        <v>2196771.6800000002</v>
      </c>
      <c r="E100" s="52">
        <f t="shared" si="3"/>
        <v>275993.42600000021</v>
      </c>
      <c r="F100" s="53">
        <f t="shared" si="5"/>
        <v>114.36883333228324</v>
      </c>
      <c r="G100" s="233">
        <v>27832.137999999999</v>
      </c>
      <c r="H100" s="233">
        <v>42809.18</v>
      </c>
      <c r="I100" s="52">
        <f t="shared" si="4"/>
        <v>14977.042000000001</v>
      </c>
      <c r="J100" s="53">
        <f>SUM(H100/G100*100)</f>
        <v>153.81204275431517</v>
      </c>
    </row>
    <row r="101" spans="1:10" s="36" customFormat="1" ht="22.5">
      <c r="A101" s="269" t="s">
        <v>252</v>
      </c>
      <c r="B101" s="270"/>
      <c r="C101" s="270"/>
      <c r="D101" s="270"/>
      <c r="E101" s="270"/>
      <c r="F101" s="270"/>
      <c r="G101" s="270"/>
      <c r="H101" s="270"/>
      <c r="I101" s="270"/>
      <c r="J101" s="271"/>
    </row>
    <row r="102" spans="1:10" s="36" customFormat="1" ht="20.25">
      <c r="A102" s="75" t="s">
        <v>33</v>
      </c>
      <c r="B102" s="59" t="s">
        <v>4</v>
      </c>
      <c r="C102" s="48">
        <f>SUM(C103:C105)</f>
        <v>151728.25200000001</v>
      </c>
      <c r="D102" s="48">
        <f>SUM(D103:D105)</f>
        <v>167144.29400000002</v>
      </c>
      <c r="E102" s="52">
        <f t="shared" ref="E102" si="6">SUM(D102-C102)</f>
        <v>15416.042000000016</v>
      </c>
      <c r="F102" s="53">
        <f>SUM(D102/C102*100)</f>
        <v>110.16029763527496</v>
      </c>
      <c r="G102" s="51">
        <f>G103</f>
        <v>769.62599999999998</v>
      </c>
      <c r="H102" s="51">
        <f>H103</f>
        <v>1407.9390000000001</v>
      </c>
      <c r="I102" s="52">
        <f t="shared" ref="I102:I103" si="7">SUM(H102-G102)</f>
        <v>638.3130000000001</v>
      </c>
      <c r="J102" s="53">
        <f>SUM(H102/G102*100)</f>
        <v>182.93807641633731</v>
      </c>
    </row>
    <row r="103" spans="1:10" s="36" customFormat="1">
      <c r="A103" s="62" t="s">
        <v>141</v>
      </c>
      <c r="B103" s="69" t="s">
        <v>5</v>
      </c>
      <c r="C103" s="155">
        <v>151489.76</v>
      </c>
      <c r="D103" s="155">
        <v>167021.06700000001</v>
      </c>
      <c r="E103" s="54">
        <f>SUM(D103-C103)</f>
        <v>15531.307000000001</v>
      </c>
      <c r="F103" s="55">
        <f t="shared" ref="F103:F152" si="8">SUM(D103/C103*100)</f>
        <v>110.25238075497643</v>
      </c>
      <c r="G103" s="155">
        <v>769.62599999999998</v>
      </c>
      <c r="H103" s="155">
        <v>1407.9390000000001</v>
      </c>
      <c r="I103" s="54">
        <f t="shared" si="7"/>
        <v>638.3130000000001</v>
      </c>
      <c r="J103" s="55" t="s">
        <v>323</v>
      </c>
    </row>
    <row r="104" spans="1:10" s="36" customFormat="1">
      <c r="A104" s="62" t="s">
        <v>247</v>
      </c>
      <c r="B104" s="69" t="s">
        <v>248</v>
      </c>
      <c r="C104" s="155">
        <v>238.49199999999999</v>
      </c>
      <c r="D104" s="155">
        <v>123.227</v>
      </c>
      <c r="E104" s="54">
        <f t="shared" ref="E104" si="9">SUM(D104-C104)</f>
        <v>-115.26499999999999</v>
      </c>
      <c r="F104" s="55">
        <f>SUM(D104/C104*100)</f>
        <v>51.669238381161634</v>
      </c>
      <c r="G104" s="155"/>
      <c r="H104" s="155"/>
      <c r="I104" s="54"/>
      <c r="J104" s="55"/>
    </row>
    <row r="105" spans="1:10" s="36" customFormat="1" ht="37.5">
      <c r="A105" s="62" t="s">
        <v>276</v>
      </c>
      <c r="B105" s="213" t="s">
        <v>277</v>
      </c>
      <c r="C105" s="155"/>
      <c r="D105" s="155"/>
      <c r="E105" s="54"/>
      <c r="F105" s="55"/>
      <c r="G105" s="155"/>
      <c r="H105" s="155"/>
      <c r="I105" s="54"/>
      <c r="J105" s="55"/>
    </row>
    <row r="106" spans="1:10" s="36" customFormat="1" ht="20.25">
      <c r="A106" s="75" t="s">
        <v>34</v>
      </c>
      <c r="B106" s="67" t="s">
        <v>6</v>
      </c>
      <c r="C106" s="51">
        <f>C107+C108+C112+C116+C117+C118+C121+C122+C125+C128+C129</f>
        <v>831998.34700000007</v>
      </c>
      <c r="D106" s="48">
        <f>D107+D108+D112+D116+D117+D118+D121+D122+D125+D128+D129+D130</f>
        <v>1044801.487</v>
      </c>
      <c r="E106" s="214">
        <f>E107+E108+E112+E116+E117+E118+E121+E122+E125+E128+E129</f>
        <v>212199.33199999997</v>
      </c>
      <c r="F106" s="53">
        <f t="shared" ref="F106:F120" si="10">SUM(D106/C106*100)</f>
        <v>125.57735129730972</v>
      </c>
      <c r="G106" s="48">
        <f>G107+G108+G112+G116+G117+G118+G121+G122+G125+G128+G129</f>
        <v>17399.366000000002</v>
      </c>
      <c r="H106" s="48">
        <f>H107+H108+H112+H116+H117+H118+H121+H122+H125+H128+H129+H130</f>
        <v>26790.675999999999</v>
      </c>
      <c r="I106" s="214">
        <f>I107+I108+I112+I116+I117+I118+I121+I122+I125+I128+I129</f>
        <v>9391.31</v>
      </c>
      <c r="J106" s="53">
        <f t="shared" ref="J106" si="11">SUM(H106/G106*100)</f>
        <v>153.97501265275986</v>
      </c>
    </row>
    <row r="107" spans="1:10" s="36" customFormat="1">
      <c r="A107" s="88" t="s">
        <v>35</v>
      </c>
      <c r="B107" s="119" t="s">
        <v>263</v>
      </c>
      <c r="C107" s="123">
        <f>216761.953-91.941</f>
        <v>216670.01200000002</v>
      </c>
      <c r="D107" s="106">
        <v>284812.71799999999</v>
      </c>
      <c r="E107" s="101">
        <f t="shared" ref="E107:E129" si="12">SUM(D107-C107)</f>
        <v>68142.705999999976</v>
      </c>
      <c r="F107" s="102">
        <f t="shared" si="10"/>
        <v>131.44999410439871</v>
      </c>
      <c r="G107" s="123">
        <v>6621.3440000000001</v>
      </c>
      <c r="H107" s="123">
        <v>15165.375</v>
      </c>
      <c r="I107" s="101">
        <f t="shared" ref="I107:I123" si="13">SUM(H107-G107)</f>
        <v>8544.030999999999</v>
      </c>
      <c r="J107" s="102">
        <f>SUM(H107/G107*100)</f>
        <v>229.03771500166732</v>
      </c>
    </row>
    <row r="108" spans="1:10" s="36" customFormat="1" ht="35.25" customHeight="1">
      <c r="A108" s="88" t="s">
        <v>36</v>
      </c>
      <c r="B108" s="119" t="s">
        <v>284</v>
      </c>
      <c r="C108" s="123">
        <f>SUM(C109:C111)</f>
        <v>120839.45200000002</v>
      </c>
      <c r="D108" s="106">
        <f>SUM(D109:D111)</f>
        <v>131021.94099999999</v>
      </c>
      <c r="E108" s="101">
        <f t="shared" si="12"/>
        <v>10182.488999999972</v>
      </c>
      <c r="F108" s="102">
        <f t="shared" si="10"/>
        <v>108.42646075554858</v>
      </c>
      <c r="G108" s="197">
        <f>SUM(G109:G111)</f>
        <v>3403.4089999999997</v>
      </c>
      <c r="H108" s="197">
        <f>SUM(H109:H111)</f>
        <v>5374.0689999999995</v>
      </c>
      <c r="I108" s="101">
        <f t="shared" si="13"/>
        <v>1970.6599999999999</v>
      </c>
      <c r="J108" s="102" t="s">
        <v>332</v>
      </c>
    </row>
    <row r="109" spans="1:10" s="36" customFormat="1" ht="29.25" customHeight="1">
      <c r="A109" s="88" t="s">
        <v>285</v>
      </c>
      <c r="B109" s="119" t="s">
        <v>286</v>
      </c>
      <c r="C109" s="123">
        <f>436717.071-306.659-323637.951</f>
        <v>112772.46100000001</v>
      </c>
      <c r="D109" s="106">
        <v>121101.713</v>
      </c>
      <c r="E109" s="101">
        <f t="shared" si="12"/>
        <v>8329.2519999999931</v>
      </c>
      <c r="F109" s="102">
        <f t="shared" si="10"/>
        <v>107.38589184464105</v>
      </c>
      <c r="G109" s="123">
        <v>3081.2919999999999</v>
      </c>
      <c r="H109" s="123">
        <v>5008.0159999999996</v>
      </c>
      <c r="I109" s="101">
        <f t="shared" si="13"/>
        <v>1926.7239999999997</v>
      </c>
      <c r="J109" s="102" t="s">
        <v>332</v>
      </c>
    </row>
    <row r="110" spans="1:10" s="36" customFormat="1" ht="50.25" customHeight="1">
      <c r="A110" s="88" t="s">
        <v>287</v>
      </c>
      <c r="B110" s="119" t="s">
        <v>264</v>
      </c>
      <c r="C110" s="123">
        <f>9720.977-4203.605</f>
        <v>5517.3720000000012</v>
      </c>
      <c r="D110" s="197">
        <v>7136.442</v>
      </c>
      <c r="E110" s="101">
        <f t="shared" si="12"/>
        <v>1619.0699999999988</v>
      </c>
      <c r="F110" s="102">
        <f t="shared" si="10"/>
        <v>129.34494900833221</v>
      </c>
      <c r="G110" s="123">
        <v>70.013000000000005</v>
      </c>
      <c r="H110" s="123">
        <v>3.49</v>
      </c>
      <c r="I110" s="101">
        <f t="shared" si="13"/>
        <v>-66.52300000000001</v>
      </c>
      <c r="J110" s="102">
        <f>SUM(H110/G110*100)</f>
        <v>4.9847885392712783</v>
      </c>
    </row>
    <row r="111" spans="1:10" s="36" customFormat="1" ht="28.5" customHeight="1">
      <c r="A111" s="88" t="s">
        <v>288</v>
      </c>
      <c r="B111" s="119" t="s">
        <v>289</v>
      </c>
      <c r="C111" s="123">
        <f>12600.441-10.881-10039.941</f>
        <v>2549.6190000000006</v>
      </c>
      <c r="D111" s="106">
        <v>2783.7860000000001</v>
      </c>
      <c r="E111" s="101">
        <f t="shared" si="12"/>
        <v>234.16699999999946</v>
      </c>
      <c r="F111" s="102">
        <f t="shared" si="10"/>
        <v>109.18439186403927</v>
      </c>
      <c r="G111" s="123">
        <v>252.10400000000001</v>
      </c>
      <c r="H111" s="123">
        <v>362.56299999999999</v>
      </c>
      <c r="I111" s="101">
        <f t="shared" si="13"/>
        <v>110.45899999999997</v>
      </c>
      <c r="J111" s="102">
        <f>SUM(H111/G111*100)</f>
        <v>143.81485418716085</v>
      </c>
    </row>
    <row r="112" spans="1:10" s="36" customFormat="1" ht="21.75" customHeight="1">
      <c r="A112" s="88" t="s">
        <v>37</v>
      </c>
      <c r="B112" s="203" t="s">
        <v>290</v>
      </c>
      <c r="C112" s="123">
        <f>SUM(C113:C115)</f>
        <v>337881.49699999997</v>
      </c>
      <c r="D112" s="197">
        <f>SUM(D113:D115)</f>
        <v>437535.31099999999</v>
      </c>
      <c r="E112" s="101">
        <f t="shared" si="12"/>
        <v>99653.814000000013</v>
      </c>
      <c r="F112" s="102">
        <f t="shared" si="10"/>
        <v>129.49371743786256</v>
      </c>
      <c r="G112" s="123"/>
      <c r="H112" s="197"/>
      <c r="I112" s="101"/>
      <c r="J112" s="102"/>
    </row>
    <row r="113" spans="1:10" s="36" customFormat="1">
      <c r="A113" s="88" t="s">
        <v>291</v>
      </c>
      <c r="B113" s="119" t="s">
        <v>286</v>
      </c>
      <c r="C113" s="123">
        <v>323637.951</v>
      </c>
      <c r="D113" s="106">
        <v>418933.02299999999</v>
      </c>
      <c r="E113" s="101">
        <f t="shared" si="12"/>
        <v>95295.071999999986</v>
      </c>
      <c r="F113" s="102">
        <f t="shared" si="10"/>
        <v>129.44496209593171</v>
      </c>
      <c r="G113" s="123"/>
      <c r="H113" s="123"/>
      <c r="I113" s="101"/>
      <c r="J113" s="102"/>
    </row>
    <row r="114" spans="1:10" s="36" customFormat="1" ht="37.5">
      <c r="A114" s="88" t="s">
        <v>292</v>
      </c>
      <c r="B114" s="119" t="s">
        <v>264</v>
      </c>
      <c r="C114" s="123">
        <v>4203.6049999999996</v>
      </c>
      <c r="D114" s="106">
        <v>5480.3609999999999</v>
      </c>
      <c r="E114" s="101">
        <f t="shared" si="12"/>
        <v>1276.7560000000003</v>
      </c>
      <c r="F114" s="102">
        <f t="shared" si="10"/>
        <v>130.37288232362459</v>
      </c>
      <c r="G114" s="123"/>
      <c r="H114" s="123"/>
      <c r="I114" s="101"/>
      <c r="J114" s="102"/>
    </row>
    <row r="115" spans="1:10" s="36" customFormat="1">
      <c r="A115" s="88" t="s">
        <v>293</v>
      </c>
      <c r="B115" s="204" t="s">
        <v>289</v>
      </c>
      <c r="C115" s="123">
        <v>10039.941000000001</v>
      </c>
      <c r="D115" s="106">
        <v>13121.927</v>
      </c>
      <c r="E115" s="101">
        <f t="shared" si="12"/>
        <v>3081.985999999999</v>
      </c>
      <c r="F115" s="102">
        <f t="shared" si="10"/>
        <v>130.69725210536595</v>
      </c>
      <c r="G115" s="123"/>
      <c r="H115" s="123"/>
      <c r="I115" s="101"/>
      <c r="J115" s="102"/>
    </row>
    <row r="116" spans="1:10" s="36" customFormat="1" ht="20.25" customHeight="1">
      <c r="A116" s="88" t="s">
        <v>294</v>
      </c>
      <c r="B116" s="119" t="s">
        <v>295</v>
      </c>
      <c r="C116" s="123">
        <v>24616.465</v>
      </c>
      <c r="D116" s="106">
        <v>30349.415000000001</v>
      </c>
      <c r="E116" s="101">
        <f t="shared" si="12"/>
        <v>5732.9500000000007</v>
      </c>
      <c r="F116" s="102">
        <f t="shared" si="10"/>
        <v>123.28908720240702</v>
      </c>
      <c r="G116" s="197">
        <v>188.77099999999999</v>
      </c>
      <c r="H116" s="123">
        <v>80.400000000000006</v>
      </c>
      <c r="I116" s="101">
        <f t="shared" si="13"/>
        <v>-108.37099999999998</v>
      </c>
      <c r="J116" s="102">
        <f>SUM(H116/G116*100)</f>
        <v>42.59128785671529</v>
      </c>
    </row>
    <row r="117" spans="1:10" s="36" customFormat="1">
      <c r="A117" s="205" t="s">
        <v>279</v>
      </c>
      <c r="B117" s="114" t="s">
        <v>265</v>
      </c>
      <c r="C117" s="123">
        <v>32800.832999999999</v>
      </c>
      <c r="D117" s="197">
        <v>43170.023999999998</v>
      </c>
      <c r="E117" s="101">
        <f t="shared" si="12"/>
        <v>10369.190999999999</v>
      </c>
      <c r="F117" s="102">
        <f t="shared" si="10"/>
        <v>131.61258435113524</v>
      </c>
      <c r="G117" s="123">
        <v>2569.6709999999998</v>
      </c>
      <c r="H117" s="123">
        <v>2622.2730000000001</v>
      </c>
      <c r="I117" s="101">
        <f t="shared" si="13"/>
        <v>52.602000000000317</v>
      </c>
      <c r="J117" s="102">
        <f>SUM(H117/G117*100)</f>
        <v>102.04703248003344</v>
      </c>
    </row>
    <row r="118" spans="1:10" s="36" customFormat="1" ht="37.5">
      <c r="A118" s="205" t="s">
        <v>39</v>
      </c>
      <c r="B118" s="206" t="s">
        <v>266</v>
      </c>
      <c r="C118" s="123">
        <f>C119+C120</f>
        <v>79250.764999999999</v>
      </c>
      <c r="D118" s="106">
        <f>SUM(D119:D120)</f>
        <v>92656.920000000013</v>
      </c>
      <c r="E118" s="101">
        <f t="shared" si="12"/>
        <v>13406.155000000013</v>
      </c>
      <c r="F118" s="102">
        <f t="shared" si="10"/>
        <v>116.91612062041297</v>
      </c>
      <c r="G118" s="123">
        <f>G119</f>
        <v>4479.6530000000002</v>
      </c>
      <c r="H118" s="123">
        <f>H119</f>
        <v>3481.241</v>
      </c>
      <c r="I118" s="101">
        <f t="shared" si="13"/>
        <v>-998.41200000000026</v>
      </c>
      <c r="J118" s="102">
        <f>SUM(H118/G118*100)</f>
        <v>77.712291554725326</v>
      </c>
    </row>
    <row r="119" spans="1:10" s="36" customFormat="1" ht="37.5">
      <c r="A119" s="205" t="s">
        <v>296</v>
      </c>
      <c r="B119" s="207" t="s">
        <v>297</v>
      </c>
      <c r="C119" s="123">
        <f>79317.64-66.875-8006.309</f>
        <v>71244.456000000006</v>
      </c>
      <c r="D119" s="106">
        <v>82913.032000000007</v>
      </c>
      <c r="E119" s="101">
        <f t="shared" si="12"/>
        <v>11668.576000000001</v>
      </c>
      <c r="F119" s="102">
        <f t="shared" si="10"/>
        <v>116.37822317009481</v>
      </c>
      <c r="G119" s="123">
        <v>4479.6530000000002</v>
      </c>
      <c r="H119" s="123">
        <v>3481.241</v>
      </c>
      <c r="I119" s="101">
        <f t="shared" si="13"/>
        <v>-998.41200000000026</v>
      </c>
      <c r="J119" s="102">
        <f>SUM(H119/G119*100)</f>
        <v>77.712291554725326</v>
      </c>
    </row>
    <row r="120" spans="1:10" s="36" customFormat="1" ht="37.5">
      <c r="A120" s="205" t="s">
        <v>298</v>
      </c>
      <c r="B120" s="207" t="s">
        <v>311</v>
      </c>
      <c r="C120" s="123">
        <v>8006.3090000000002</v>
      </c>
      <c r="D120" s="106">
        <v>9743.8880000000008</v>
      </c>
      <c r="E120" s="101">
        <f t="shared" si="12"/>
        <v>1737.5790000000006</v>
      </c>
      <c r="F120" s="102">
        <f t="shared" si="10"/>
        <v>121.70262226951272</v>
      </c>
      <c r="G120" s="123"/>
      <c r="H120" s="123"/>
      <c r="I120" s="101"/>
      <c r="J120" s="102"/>
    </row>
    <row r="121" spans="1:10" s="36" customFormat="1">
      <c r="A121" s="88" t="s">
        <v>299</v>
      </c>
      <c r="B121" s="208" t="s">
        <v>300</v>
      </c>
      <c r="C121" s="123">
        <v>2820.096</v>
      </c>
      <c r="D121" s="106">
        <v>3598.9540000000002</v>
      </c>
      <c r="E121" s="101">
        <f t="shared" si="12"/>
        <v>778.85800000000017</v>
      </c>
      <c r="F121" s="102">
        <f t="shared" ref="F121:F128" si="14">SUM(D121/C121*100)</f>
        <v>127.61813782225855</v>
      </c>
      <c r="G121" s="123">
        <v>2.6789999999999998</v>
      </c>
      <c r="H121" s="123">
        <v>4.2679999999999998</v>
      </c>
      <c r="I121" s="101">
        <f t="shared" si="13"/>
        <v>1.589</v>
      </c>
      <c r="J121" s="102">
        <f>SUM(H121/G121*100)</f>
        <v>159.31317655841733</v>
      </c>
    </row>
    <row r="122" spans="1:10" s="36" customFormat="1">
      <c r="A122" s="205" t="s">
        <v>301</v>
      </c>
      <c r="B122" s="209" t="s">
        <v>222</v>
      </c>
      <c r="C122" s="123">
        <f>SUM(C123:C124)</f>
        <v>8895.8550000000014</v>
      </c>
      <c r="D122" s="106">
        <f>D123+D124</f>
        <v>13305.788</v>
      </c>
      <c r="E122" s="101">
        <f t="shared" si="12"/>
        <v>4409.9329999999991</v>
      </c>
      <c r="F122" s="102">
        <f t="shared" si="14"/>
        <v>149.57289659060314</v>
      </c>
      <c r="G122" s="197">
        <f>G123+G124</f>
        <v>105.839</v>
      </c>
      <c r="H122" s="123">
        <f>H123+H124</f>
        <v>63.05</v>
      </c>
      <c r="I122" s="101">
        <f t="shared" si="13"/>
        <v>-42.789000000000001</v>
      </c>
      <c r="J122" s="102">
        <f>SUM(H122/G122*100)</f>
        <v>59.571613488411643</v>
      </c>
    </row>
    <row r="123" spans="1:10" s="36" customFormat="1">
      <c r="A123" s="205" t="s">
        <v>302</v>
      </c>
      <c r="B123" s="210" t="s">
        <v>142</v>
      </c>
      <c r="C123" s="123">
        <f>8827.101</f>
        <v>8827.1010000000006</v>
      </c>
      <c r="D123" s="106">
        <v>13184.778</v>
      </c>
      <c r="E123" s="101">
        <f t="shared" si="12"/>
        <v>4357.6769999999997</v>
      </c>
      <c r="F123" s="102">
        <f t="shared" si="14"/>
        <v>149.36702321634249</v>
      </c>
      <c r="G123" s="123">
        <v>105.839</v>
      </c>
      <c r="H123" s="123">
        <v>63.05</v>
      </c>
      <c r="I123" s="101">
        <f t="shared" si="13"/>
        <v>-42.789000000000001</v>
      </c>
      <c r="J123" s="102">
        <f>SUM(H123/G123*100)</f>
        <v>59.571613488411643</v>
      </c>
    </row>
    <row r="124" spans="1:10" s="36" customFormat="1">
      <c r="A124" s="205" t="s">
        <v>303</v>
      </c>
      <c r="B124" s="210" t="s">
        <v>143</v>
      </c>
      <c r="C124" s="123">
        <v>68.754000000000005</v>
      </c>
      <c r="D124" s="106">
        <v>121.01</v>
      </c>
      <c r="E124" s="101">
        <f t="shared" si="12"/>
        <v>52.256</v>
      </c>
      <c r="F124" s="102" t="s">
        <v>323</v>
      </c>
      <c r="G124" s="123"/>
      <c r="H124" s="123"/>
      <c r="I124" s="101"/>
      <c r="J124" s="102"/>
    </row>
    <row r="125" spans="1:10" s="36" customFormat="1">
      <c r="A125" s="205" t="s">
        <v>114</v>
      </c>
      <c r="B125" s="211" t="s">
        <v>256</v>
      </c>
      <c r="C125" s="123">
        <f>C126+C127</f>
        <v>3726.096</v>
      </c>
      <c r="D125" s="106">
        <f>SUM(D126:D127)</f>
        <v>4266.0860000000002</v>
      </c>
      <c r="E125" s="101">
        <f t="shared" si="12"/>
        <v>539.99000000000024</v>
      </c>
      <c r="F125" s="102">
        <f t="shared" si="14"/>
        <v>114.4921118511171</v>
      </c>
      <c r="G125" s="123">
        <f>G126+G127</f>
        <v>28</v>
      </c>
      <c r="H125" s="123"/>
      <c r="I125" s="101">
        <f t="shared" ref="I125:I126" si="15">SUM(H125-G125)</f>
        <v>-28</v>
      </c>
      <c r="J125" s="102">
        <f>SUM(H125/G125*100)</f>
        <v>0</v>
      </c>
    </row>
    <row r="126" spans="1:10" s="36" customFormat="1">
      <c r="A126" s="205" t="s">
        <v>304</v>
      </c>
      <c r="B126" s="211" t="s">
        <v>305</v>
      </c>
      <c r="C126" s="123">
        <f>3726.096-2443.928</f>
        <v>1282.1680000000001</v>
      </c>
      <c r="D126" s="106">
        <v>1344.5519999999999</v>
      </c>
      <c r="E126" s="101">
        <f t="shared" si="12"/>
        <v>62.383999999999787</v>
      </c>
      <c r="F126" s="102">
        <f t="shared" si="14"/>
        <v>104.86550904405661</v>
      </c>
      <c r="G126" s="123">
        <v>28</v>
      </c>
      <c r="H126" s="123"/>
      <c r="I126" s="101">
        <f t="shared" si="15"/>
        <v>-28</v>
      </c>
      <c r="J126" s="102">
        <f>SUM(H126/G126*100)</f>
        <v>0</v>
      </c>
    </row>
    <row r="127" spans="1:10" s="36" customFormat="1">
      <c r="A127" s="205" t="s">
        <v>306</v>
      </c>
      <c r="B127" s="211" t="s">
        <v>307</v>
      </c>
      <c r="C127" s="123">
        <v>2443.9279999999999</v>
      </c>
      <c r="D127" s="106">
        <v>2921.5340000000001</v>
      </c>
      <c r="E127" s="101">
        <f t="shared" si="12"/>
        <v>477.60600000000022</v>
      </c>
      <c r="F127" s="102">
        <f t="shared" si="14"/>
        <v>119.54255608184859</v>
      </c>
      <c r="G127" s="123"/>
      <c r="H127" s="123"/>
      <c r="I127" s="101"/>
      <c r="J127" s="102"/>
    </row>
    <row r="128" spans="1:10" s="36" customFormat="1">
      <c r="A128" s="88" t="s">
        <v>109</v>
      </c>
      <c r="B128" s="210" t="s">
        <v>308</v>
      </c>
      <c r="C128" s="123">
        <f>4020.92</f>
        <v>4020.92</v>
      </c>
      <c r="D128" s="106">
        <v>1935.41</v>
      </c>
      <c r="E128" s="101">
        <f t="shared" si="12"/>
        <v>-2085.5100000000002</v>
      </c>
      <c r="F128" s="102">
        <f t="shared" si="14"/>
        <v>48.1335117336331</v>
      </c>
      <c r="G128" s="123"/>
      <c r="H128" s="123"/>
      <c r="I128" s="101"/>
      <c r="J128" s="102"/>
    </row>
    <row r="129" spans="1:10" s="36" customFormat="1" ht="37.5">
      <c r="A129" s="88" t="s">
        <v>309</v>
      </c>
      <c r="B129" s="212" t="s">
        <v>310</v>
      </c>
      <c r="C129" s="123">
        <v>476.35599999999999</v>
      </c>
      <c r="D129" s="106">
        <v>1545.1120000000001</v>
      </c>
      <c r="E129" s="101">
        <f t="shared" si="12"/>
        <v>1068.7560000000001</v>
      </c>
      <c r="F129" s="102" t="s">
        <v>333</v>
      </c>
      <c r="G129" s="123"/>
      <c r="H129" s="123"/>
      <c r="I129" s="101"/>
      <c r="J129" s="102"/>
    </row>
    <row r="130" spans="1:10" s="36" customFormat="1" ht="37.5">
      <c r="A130" s="88" t="s">
        <v>324</v>
      </c>
      <c r="B130" s="210" t="s">
        <v>325</v>
      </c>
      <c r="C130" s="123"/>
      <c r="D130" s="106">
        <v>603.80799999999999</v>
      </c>
      <c r="E130" s="101">
        <f t="shared" ref="E130" si="16">SUM(D130-C130)</f>
        <v>603.80799999999999</v>
      </c>
      <c r="F130" s="102"/>
      <c r="G130" s="123"/>
      <c r="H130" s="123"/>
      <c r="I130" s="101"/>
      <c r="J130" s="102"/>
    </row>
    <row r="131" spans="1:10" s="3" customFormat="1" ht="20.25">
      <c r="A131" s="58" t="s">
        <v>40</v>
      </c>
      <c r="B131" s="67" t="s">
        <v>7</v>
      </c>
      <c r="C131" s="48">
        <f>SUM(C132:C135)+C136+C141+C138</f>
        <v>166493.33390999999</v>
      </c>
      <c r="D131" s="48">
        <f>SUM(D132:D135)+D136+D141+D138</f>
        <v>53484.434260000002</v>
      </c>
      <c r="E131" s="52">
        <f t="shared" ref="E131:E143" si="17">SUM(D131-C131)</f>
        <v>-113008.89964999998</v>
      </c>
      <c r="F131" s="53">
        <f t="shared" ref="F131:F143" si="18">SUM(D131/C131*100)</f>
        <v>32.124069477106914</v>
      </c>
      <c r="G131" s="48">
        <f>SUM(G132:G136)+G141</f>
        <v>5882.6399600000004</v>
      </c>
      <c r="H131" s="48">
        <f>SUM(H132:H136)+H141</f>
        <v>4624.1949999999997</v>
      </c>
      <c r="I131" s="52">
        <f t="shared" ref="I131:I132" si="19">SUM(H131-G131)</f>
        <v>-1258.4449600000007</v>
      </c>
      <c r="J131" s="53">
        <f t="shared" ref="J131:J132" si="20">SUM(H131/G131*100)</f>
        <v>78.607479489531755</v>
      </c>
    </row>
    <row r="132" spans="1:10" s="3" customFormat="1">
      <c r="A132" s="62" t="s">
        <v>41</v>
      </c>
      <c r="B132" s="69" t="s">
        <v>42</v>
      </c>
      <c r="C132" s="46">
        <v>121219.20570000001</v>
      </c>
      <c r="D132" s="46">
        <v>26432.62326</v>
      </c>
      <c r="E132" s="54">
        <f t="shared" si="17"/>
        <v>-94786.582439999998</v>
      </c>
      <c r="F132" s="55">
        <f t="shared" si="18"/>
        <v>21.80563971473045</v>
      </c>
      <c r="G132" s="50">
        <v>5882.6399600000004</v>
      </c>
      <c r="H132" s="50">
        <v>3962.76</v>
      </c>
      <c r="I132" s="54">
        <f t="shared" si="19"/>
        <v>-1919.8799600000002</v>
      </c>
      <c r="J132" s="55">
        <f t="shared" si="20"/>
        <v>67.363633112776796</v>
      </c>
    </row>
    <row r="133" spans="1:10" s="3" customFormat="1">
      <c r="A133" s="62" t="s">
        <v>115</v>
      </c>
      <c r="B133" s="66" t="s">
        <v>144</v>
      </c>
      <c r="C133" s="46">
        <v>21198.68994</v>
      </c>
      <c r="D133" s="46">
        <v>6133.0281299999997</v>
      </c>
      <c r="E133" s="54">
        <f t="shared" si="17"/>
        <v>-15065.661810000001</v>
      </c>
      <c r="F133" s="55">
        <f t="shared" si="18"/>
        <v>28.931165781275631</v>
      </c>
      <c r="G133" s="50"/>
      <c r="H133" s="50">
        <v>227.905</v>
      </c>
      <c r="I133" s="54">
        <f t="shared" ref="I133" si="21">SUM(H133-G133)</f>
        <v>227.905</v>
      </c>
      <c r="J133" s="55"/>
    </row>
    <row r="134" spans="1:10" s="3" customFormat="1">
      <c r="A134" s="62" t="s">
        <v>116</v>
      </c>
      <c r="B134" s="139" t="s">
        <v>235</v>
      </c>
      <c r="C134" s="46">
        <v>3054.2317400000002</v>
      </c>
      <c r="D134" s="46">
        <v>242.20006000000001</v>
      </c>
      <c r="E134" s="54">
        <f t="shared" si="17"/>
        <v>-2812.0316800000001</v>
      </c>
      <c r="F134" s="55">
        <f t="shared" si="18"/>
        <v>7.9299830732556007</v>
      </c>
      <c r="G134" s="50"/>
      <c r="H134" s="50"/>
      <c r="I134" s="54"/>
      <c r="J134" s="55"/>
    </row>
    <row r="135" spans="1:10" s="3" customFormat="1">
      <c r="A135" s="62" t="s">
        <v>117</v>
      </c>
      <c r="B135" s="139" t="s">
        <v>145</v>
      </c>
      <c r="C135" s="46">
        <v>3929.0398300000002</v>
      </c>
      <c r="D135" s="46">
        <v>204.99427</v>
      </c>
      <c r="E135" s="54">
        <f t="shared" si="17"/>
        <v>-3724.04556</v>
      </c>
      <c r="F135" s="55">
        <f t="shared" si="18"/>
        <v>5.2174138942236175</v>
      </c>
      <c r="G135" s="50"/>
      <c r="H135" s="50">
        <v>433.53</v>
      </c>
      <c r="I135" s="54">
        <f t="shared" ref="I135" si="22">SUM(H135-G135)</f>
        <v>433.53</v>
      </c>
      <c r="J135" s="55"/>
    </row>
    <row r="136" spans="1:10" s="3" customFormat="1">
      <c r="A136" s="62" t="s">
        <v>118</v>
      </c>
      <c r="B136" s="139" t="s">
        <v>236</v>
      </c>
      <c r="C136" s="46">
        <f>C137</f>
        <v>7566.9231900000004</v>
      </c>
      <c r="D136" s="46">
        <f>D137</f>
        <v>9753.8164300000008</v>
      </c>
      <c r="E136" s="54">
        <f t="shared" si="17"/>
        <v>2186.8932400000003</v>
      </c>
      <c r="F136" s="55">
        <f t="shared" si="18"/>
        <v>128.90069299091166</v>
      </c>
      <c r="G136" s="50"/>
      <c r="H136" s="50"/>
      <c r="I136" s="54"/>
      <c r="J136" s="55"/>
    </row>
    <row r="137" spans="1:10" s="3" customFormat="1" ht="37.5">
      <c r="A137" s="62" t="s">
        <v>119</v>
      </c>
      <c r="B137" s="139" t="s">
        <v>146</v>
      </c>
      <c r="C137" s="46">
        <v>7566.9231900000004</v>
      </c>
      <c r="D137" s="46">
        <v>9753.8164300000008</v>
      </c>
      <c r="E137" s="54">
        <f t="shared" si="17"/>
        <v>2186.8932400000003</v>
      </c>
      <c r="F137" s="55">
        <f t="shared" si="18"/>
        <v>128.90069299091166</v>
      </c>
      <c r="G137" s="50"/>
      <c r="H137" s="50"/>
      <c r="I137" s="54"/>
      <c r="J137" s="55"/>
    </row>
    <row r="138" spans="1:10" s="3" customFormat="1">
      <c r="A138" s="62" t="s">
        <v>43</v>
      </c>
      <c r="B138" s="140" t="s">
        <v>221</v>
      </c>
      <c r="C138" s="46">
        <f>C139</f>
        <v>7939.4574300000004</v>
      </c>
      <c r="D138" s="46">
        <f>SUM(D139:D140)</f>
        <v>10291.83324</v>
      </c>
      <c r="E138" s="54">
        <f t="shared" si="17"/>
        <v>2352.3758099999995</v>
      </c>
      <c r="F138" s="55">
        <f t="shared" si="18"/>
        <v>129.62892402585751</v>
      </c>
      <c r="G138" s="50"/>
      <c r="H138" s="50"/>
      <c r="I138" s="54"/>
      <c r="J138" s="55"/>
    </row>
    <row r="139" spans="1:10" s="3" customFormat="1">
      <c r="A139" s="62" t="s">
        <v>120</v>
      </c>
      <c r="B139" s="139" t="s">
        <v>147</v>
      </c>
      <c r="C139" s="46">
        <v>7939.4574300000004</v>
      </c>
      <c r="D139" s="46">
        <v>10291.83324</v>
      </c>
      <c r="E139" s="54">
        <f t="shared" si="17"/>
        <v>2352.3758099999995</v>
      </c>
      <c r="F139" s="55">
        <f t="shared" si="18"/>
        <v>129.62892402585751</v>
      </c>
      <c r="G139" s="50"/>
      <c r="H139" s="50"/>
      <c r="I139" s="54"/>
      <c r="J139" s="55"/>
    </row>
    <row r="140" spans="1:10" s="3" customFormat="1">
      <c r="A140" s="62" t="s">
        <v>121</v>
      </c>
      <c r="B140" s="139" t="s">
        <v>148</v>
      </c>
      <c r="C140" s="46"/>
      <c r="D140" s="46"/>
      <c r="E140" s="54"/>
      <c r="F140" s="55"/>
      <c r="G140" s="50"/>
      <c r="H140" s="50"/>
      <c r="I140" s="54"/>
      <c r="J140" s="55"/>
    </row>
    <row r="141" spans="1:10" s="3" customFormat="1">
      <c r="A141" s="62" t="s">
        <v>122</v>
      </c>
      <c r="B141" s="139" t="s">
        <v>149</v>
      </c>
      <c r="C141" s="46">
        <f>C142+C143</f>
        <v>1585.7860800000001</v>
      </c>
      <c r="D141" s="46">
        <f>SUM(D142:D143)</f>
        <v>425.93887000000001</v>
      </c>
      <c r="E141" s="54">
        <f t="shared" si="17"/>
        <v>-1159.8472100000001</v>
      </c>
      <c r="F141" s="55">
        <f t="shared" si="18"/>
        <v>26.859793724510432</v>
      </c>
      <c r="G141" s="50"/>
      <c r="H141" s="50"/>
      <c r="I141" s="54"/>
      <c r="J141" s="55"/>
    </row>
    <row r="142" spans="1:10" s="3" customFormat="1">
      <c r="A142" s="62" t="s">
        <v>123</v>
      </c>
      <c r="B142" s="139" t="s">
        <v>150</v>
      </c>
      <c r="C142" s="46">
        <v>1040.1103000000001</v>
      </c>
      <c r="D142" s="46">
        <v>0</v>
      </c>
      <c r="E142" s="54">
        <f t="shared" si="17"/>
        <v>-1040.1103000000001</v>
      </c>
      <c r="F142" s="55">
        <f t="shared" si="18"/>
        <v>0</v>
      </c>
      <c r="G142" s="50"/>
      <c r="H142" s="50"/>
      <c r="I142" s="54"/>
      <c r="J142" s="55"/>
    </row>
    <row r="143" spans="1:10" s="3" customFormat="1">
      <c r="A143" s="62" t="s">
        <v>124</v>
      </c>
      <c r="B143" s="139" t="s">
        <v>151</v>
      </c>
      <c r="C143" s="46">
        <v>545.67578000000003</v>
      </c>
      <c r="D143" s="46">
        <v>425.93887000000001</v>
      </c>
      <c r="E143" s="54">
        <f t="shared" si="17"/>
        <v>-119.73691000000002</v>
      </c>
      <c r="F143" s="55">
        <f t="shared" si="18"/>
        <v>78.057133120330164</v>
      </c>
      <c r="G143" s="50"/>
      <c r="H143" s="50"/>
      <c r="I143" s="54"/>
      <c r="J143" s="55"/>
    </row>
    <row r="144" spans="1:10" ht="20.25">
      <c r="A144" s="75" t="s">
        <v>44</v>
      </c>
      <c r="B144" s="67" t="s">
        <v>8</v>
      </c>
      <c r="C144" s="48">
        <f>C145+C152+C154+C159+C166+C167+C170+C171+C174+C175+C153+C163+C158</f>
        <v>75642.799000000014</v>
      </c>
      <c r="D144" s="48">
        <f>D145+D152+D154+D159+D166+D167+D170+D171+D174+D175+D153+D163+D157+D165+D158</f>
        <v>71777.90400000001</v>
      </c>
      <c r="E144" s="51">
        <f t="shared" ref="E144:E151" si="23">SUM(D144-C144)</f>
        <v>-3864.8950000000041</v>
      </c>
      <c r="F144" s="76">
        <f t="shared" si="8"/>
        <v>94.890597583518826</v>
      </c>
      <c r="G144" s="48">
        <f>G145+G152+G154+G159+G166+G167+G170+G171+G174+G175+G153+G163</f>
        <v>2771.9189999999994</v>
      </c>
      <c r="H144" s="48">
        <f>H145+H152+H154+H159+H166+H167+H170+H171+H174+H175+H153+H163</f>
        <v>1216.6709999999998</v>
      </c>
      <c r="I144" s="51">
        <f t="shared" ref="I144:I146" si="24">SUM(H144-G144)</f>
        <v>-1555.2479999999996</v>
      </c>
      <c r="J144" s="77">
        <f>H144/G144*100</f>
        <v>43.892732796304657</v>
      </c>
    </row>
    <row r="145" spans="1:10" s="3" customFormat="1" ht="37.5">
      <c r="A145" s="62" t="s">
        <v>45</v>
      </c>
      <c r="B145" s="78" t="s">
        <v>204</v>
      </c>
      <c r="C145" s="46">
        <f>SUM(C146:C151)</f>
        <v>31682.929</v>
      </c>
      <c r="D145" s="46">
        <f>SUM(D146:D151)</f>
        <v>14345.066999999999</v>
      </c>
      <c r="E145" s="54">
        <f t="shared" si="23"/>
        <v>-17337.862000000001</v>
      </c>
      <c r="F145" s="55">
        <f t="shared" si="8"/>
        <v>45.276959715435403</v>
      </c>
      <c r="G145" s="46">
        <f>SUM(G146:G151)</f>
        <v>252.03899999999999</v>
      </c>
      <c r="H145" s="46">
        <f>SUM(H146:H151)</f>
        <v>15.733000000000001</v>
      </c>
      <c r="I145" s="54">
        <f t="shared" si="24"/>
        <v>-236.30599999999998</v>
      </c>
      <c r="J145" s="79">
        <f t="shared" ref="J145:J146" si="25">SUM(H145/G145*100)</f>
        <v>6.2422878998885096</v>
      </c>
    </row>
    <row r="146" spans="1:10">
      <c r="A146" s="62" t="s">
        <v>46</v>
      </c>
      <c r="B146" s="78" t="s">
        <v>250</v>
      </c>
      <c r="C146" s="46">
        <v>78.251999999999995</v>
      </c>
      <c r="D146" s="46">
        <v>106.262</v>
      </c>
      <c r="E146" s="54">
        <f t="shared" si="23"/>
        <v>28.010000000000005</v>
      </c>
      <c r="F146" s="55">
        <f t="shared" si="8"/>
        <v>135.79461227828045</v>
      </c>
      <c r="G146" s="46">
        <v>252.03899999999999</v>
      </c>
      <c r="H146" s="50">
        <v>15.733000000000001</v>
      </c>
      <c r="I146" s="54">
        <f t="shared" si="24"/>
        <v>-236.30599999999998</v>
      </c>
      <c r="J146" s="79">
        <f t="shared" si="25"/>
        <v>6.2422878998885096</v>
      </c>
    </row>
    <row r="147" spans="1:10">
      <c r="A147" s="62" t="s">
        <v>205</v>
      </c>
      <c r="B147" s="69" t="s">
        <v>49</v>
      </c>
      <c r="C147" s="46">
        <v>1041.3879999999999</v>
      </c>
      <c r="D147" s="46">
        <v>885.24400000000003</v>
      </c>
      <c r="E147" s="54">
        <f t="shared" si="23"/>
        <v>-156.14399999999989</v>
      </c>
      <c r="F147" s="55">
        <f t="shared" si="8"/>
        <v>85.006164849220482</v>
      </c>
      <c r="G147" s="50"/>
      <c r="H147" s="50"/>
      <c r="I147" s="54"/>
      <c r="J147" s="55"/>
    </row>
    <row r="148" spans="1:10" s="3" customFormat="1" ht="37.5">
      <c r="A148" s="62" t="s">
        <v>47</v>
      </c>
      <c r="B148" s="80" t="s">
        <v>12</v>
      </c>
      <c r="C148" s="46">
        <v>5798.89</v>
      </c>
      <c r="D148" s="46">
        <v>12973.976000000001</v>
      </c>
      <c r="E148" s="54">
        <f t="shared" si="23"/>
        <v>7175.0860000000002</v>
      </c>
      <c r="F148" s="55">
        <f t="shared" si="8"/>
        <v>223.73205906647649</v>
      </c>
      <c r="G148" s="50"/>
      <c r="H148" s="50"/>
      <c r="I148" s="54"/>
      <c r="J148" s="55"/>
    </row>
    <row r="149" spans="1:10" s="3" customFormat="1">
      <c r="A149" s="62" t="s">
        <v>48</v>
      </c>
      <c r="B149" s="81" t="s">
        <v>13</v>
      </c>
      <c r="C149" s="46"/>
      <c r="D149" s="46">
        <v>4.3</v>
      </c>
      <c r="E149" s="54">
        <f t="shared" ref="E149" si="26">SUM(D149-C149)</f>
        <v>4.3</v>
      </c>
      <c r="F149" s="55"/>
      <c r="G149" s="50"/>
      <c r="H149" s="50"/>
      <c r="I149" s="54"/>
      <c r="J149" s="55"/>
    </row>
    <row r="150" spans="1:10" s="3" customFormat="1" ht="37.5">
      <c r="A150" s="62" t="s">
        <v>50</v>
      </c>
      <c r="B150" s="69" t="s">
        <v>14</v>
      </c>
      <c r="C150" s="46">
        <v>373.30900000000003</v>
      </c>
      <c r="D150" s="46">
        <v>375.28500000000003</v>
      </c>
      <c r="E150" s="54">
        <f t="shared" si="23"/>
        <v>1.9759999999999991</v>
      </c>
      <c r="F150" s="55">
        <f t="shared" si="8"/>
        <v>100.52932021462114</v>
      </c>
      <c r="G150" s="50"/>
      <c r="H150" s="50"/>
      <c r="I150" s="54"/>
      <c r="J150" s="55"/>
    </row>
    <row r="151" spans="1:10" s="3" customFormat="1">
      <c r="A151" s="62" t="s">
        <v>51</v>
      </c>
      <c r="B151" s="78" t="s">
        <v>52</v>
      </c>
      <c r="C151" s="46">
        <v>24391.09</v>
      </c>
      <c r="D151" s="46">
        <v>0</v>
      </c>
      <c r="E151" s="54">
        <f t="shared" si="23"/>
        <v>-24391.09</v>
      </c>
      <c r="F151" s="55">
        <f t="shared" si="8"/>
        <v>0</v>
      </c>
      <c r="G151" s="50"/>
      <c r="H151" s="50"/>
      <c r="I151" s="54"/>
      <c r="J151" s="55"/>
    </row>
    <row r="152" spans="1:10" s="3" customFormat="1" ht="29.25" customHeight="1">
      <c r="A152" s="60" t="s">
        <v>53</v>
      </c>
      <c r="B152" s="69" t="s">
        <v>63</v>
      </c>
      <c r="C152" s="46">
        <v>406.625</v>
      </c>
      <c r="D152" s="46">
        <v>424.40100000000001</v>
      </c>
      <c r="E152" s="54">
        <f t="shared" ref="E152:E171" si="27">SUM(D152-C152)</f>
        <v>17.77600000000001</v>
      </c>
      <c r="F152" s="55">
        <f t="shared" si="8"/>
        <v>104.37159545035352</v>
      </c>
      <c r="G152" s="50"/>
      <c r="H152" s="50"/>
      <c r="I152" s="54"/>
      <c r="J152" s="55"/>
    </row>
    <row r="153" spans="1:10">
      <c r="A153" s="62" t="s">
        <v>54</v>
      </c>
      <c r="B153" s="82" t="s">
        <v>206</v>
      </c>
      <c r="C153" s="46">
        <v>165.322</v>
      </c>
      <c r="D153" s="46">
        <v>281.56099999999998</v>
      </c>
      <c r="E153" s="54">
        <f t="shared" si="27"/>
        <v>116.23899999999998</v>
      </c>
      <c r="F153" s="55">
        <f t="shared" ref="F153:F209" si="28">SUM(D153/C153*100)</f>
        <v>170.31066645697484</v>
      </c>
      <c r="G153" s="50"/>
      <c r="H153" s="50"/>
      <c r="I153" s="54"/>
      <c r="J153" s="55"/>
    </row>
    <row r="154" spans="1:10" ht="37.5">
      <c r="A154" s="62" t="s">
        <v>55</v>
      </c>
      <c r="B154" s="82" t="s">
        <v>207</v>
      </c>
      <c r="C154" s="46">
        <f>C155+C156</f>
        <v>19386.224000000002</v>
      </c>
      <c r="D154" s="46">
        <f>D155+D156</f>
        <v>25154.489000000001</v>
      </c>
      <c r="E154" s="54">
        <f t="shared" si="27"/>
        <v>5768.2649999999994</v>
      </c>
      <c r="F154" s="55">
        <f t="shared" si="28"/>
        <v>129.75445347170239</v>
      </c>
      <c r="G154" s="50">
        <f>G155+G156</f>
        <v>1676.0059999999999</v>
      </c>
      <c r="H154" s="50">
        <f>H155+H156</f>
        <v>769.16699999999992</v>
      </c>
      <c r="I154" s="54">
        <f>SUM(H154-G154)</f>
        <v>-906.83899999999994</v>
      </c>
      <c r="J154" s="79">
        <f t="shared" ref="J154:J155" si="29">SUM(H154/G154*100)</f>
        <v>45.892854798849172</v>
      </c>
    </row>
    <row r="155" spans="1:10" ht="37.5">
      <c r="A155" s="62" t="s">
        <v>56</v>
      </c>
      <c r="B155" s="82" t="s">
        <v>64</v>
      </c>
      <c r="C155" s="46">
        <v>16284.911</v>
      </c>
      <c r="D155" s="46">
        <v>20571.953000000001</v>
      </c>
      <c r="E155" s="54">
        <f t="shared" si="27"/>
        <v>4287.0420000000013</v>
      </c>
      <c r="F155" s="55">
        <f t="shared" si="28"/>
        <v>126.32524058620893</v>
      </c>
      <c r="G155" s="50">
        <v>1617.8579999999999</v>
      </c>
      <c r="H155" s="50">
        <v>588.71799999999996</v>
      </c>
      <c r="I155" s="54">
        <f>SUM(H155-G155)</f>
        <v>-1029.1399999999999</v>
      </c>
      <c r="J155" s="79">
        <f t="shared" si="29"/>
        <v>36.388731273078349</v>
      </c>
    </row>
    <row r="156" spans="1:10">
      <c r="A156" s="62" t="s">
        <v>57</v>
      </c>
      <c r="B156" s="82" t="s">
        <v>208</v>
      </c>
      <c r="C156" s="46">
        <v>3101.3130000000001</v>
      </c>
      <c r="D156" s="46">
        <v>4582.5360000000001</v>
      </c>
      <c r="E156" s="54">
        <f t="shared" si="27"/>
        <v>1481.223</v>
      </c>
      <c r="F156" s="55">
        <f>SUM(D156/C156*100)</f>
        <v>147.76115793536479</v>
      </c>
      <c r="G156" s="50">
        <v>58.148000000000003</v>
      </c>
      <c r="H156" s="50">
        <v>180.44900000000001</v>
      </c>
      <c r="I156" s="54">
        <f>SUM(H156-G156)</f>
        <v>122.30100000000002</v>
      </c>
      <c r="J156" s="79" t="s">
        <v>334</v>
      </c>
    </row>
    <row r="157" spans="1:10" ht="37.5">
      <c r="A157" s="62" t="s">
        <v>319</v>
      </c>
      <c r="B157" s="82" t="s">
        <v>320</v>
      </c>
      <c r="C157" s="46">
        <v>0</v>
      </c>
      <c r="D157" s="46">
        <v>49.91</v>
      </c>
      <c r="E157" s="54">
        <f t="shared" ref="E157" si="30">SUM(D157-C157)</f>
        <v>49.91</v>
      </c>
      <c r="F157" s="55"/>
      <c r="G157" s="50"/>
      <c r="H157" s="50"/>
      <c r="I157" s="54"/>
      <c r="J157" s="79"/>
    </row>
    <row r="158" spans="1:10">
      <c r="A158" s="62" t="s">
        <v>317</v>
      </c>
      <c r="B158" s="82" t="s">
        <v>318</v>
      </c>
      <c r="C158" s="46">
        <v>47</v>
      </c>
      <c r="D158" s="46">
        <v>144.56399999999999</v>
      </c>
      <c r="E158" s="54">
        <f t="shared" si="27"/>
        <v>97.563999999999993</v>
      </c>
      <c r="F158" s="55" t="s">
        <v>334</v>
      </c>
      <c r="G158" s="50"/>
      <c r="H158" s="50"/>
      <c r="I158" s="54"/>
      <c r="J158" s="79"/>
    </row>
    <row r="159" spans="1:10">
      <c r="A159" s="62" t="s">
        <v>125</v>
      </c>
      <c r="B159" s="82" t="s">
        <v>65</v>
      </c>
      <c r="C159" s="46">
        <f>C160+C161+C162</f>
        <v>1326.2329999999999</v>
      </c>
      <c r="D159" s="46">
        <f>D160+D161+D162</f>
        <v>1848.4580000000001</v>
      </c>
      <c r="E159" s="54">
        <f t="shared" si="27"/>
        <v>522.22500000000014</v>
      </c>
      <c r="F159" s="55">
        <f t="shared" si="28"/>
        <v>139.37656505304875</v>
      </c>
      <c r="G159" s="46"/>
      <c r="H159" s="46"/>
      <c r="I159" s="54"/>
      <c r="J159" s="55"/>
    </row>
    <row r="160" spans="1:10">
      <c r="A160" s="62" t="s">
        <v>126</v>
      </c>
      <c r="B160" s="82" t="s">
        <v>282</v>
      </c>
      <c r="C160" s="46">
        <v>1242.5619999999999</v>
      </c>
      <c r="D160" s="46">
        <v>1772.672</v>
      </c>
      <c r="E160" s="54">
        <f t="shared" si="27"/>
        <v>530.11000000000013</v>
      </c>
      <c r="F160" s="55">
        <f t="shared" si="28"/>
        <v>142.66265989141792</v>
      </c>
      <c r="G160" s="50"/>
      <c r="H160" s="50"/>
      <c r="I160" s="54"/>
      <c r="J160" s="55"/>
    </row>
    <row r="161" spans="1:10">
      <c r="A161" s="62" t="s">
        <v>127</v>
      </c>
      <c r="B161" s="82" t="s">
        <v>66</v>
      </c>
      <c r="C161" s="46">
        <v>52.497</v>
      </c>
      <c r="D161" s="46">
        <v>62.817999999999998</v>
      </c>
      <c r="E161" s="54">
        <f t="shared" si="27"/>
        <v>10.320999999999998</v>
      </c>
      <c r="F161" s="55">
        <f t="shared" si="28"/>
        <v>119.66017105739375</v>
      </c>
      <c r="G161" s="50"/>
      <c r="H161" s="50"/>
      <c r="I161" s="54"/>
      <c r="J161" s="55"/>
    </row>
    <row r="162" spans="1:10">
      <c r="A162" s="62" t="s">
        <v>209</v>
      </c>
      <c r="B162" s="82" t="s">
        <v>67</v>
      </c>
      <c r="C162" s="46">
        <v>31.173999999999999</v>
      </c>
      <c r="D162" s="46">
        <v>12.968</v>
      </c>
      <c r="E162" s="54">
        <f>SUM(D162-C162)</f>
        <v>-18.206</v>
      </c>
      <c r="F162" s="55">
        <f t="shared" si="28"/>
        <v>41.598768204272787</v>
      </c>
      <c r="G162" s="50"/>
      <c r="H162" s="50"/>
      <c r="I162" s="54"/>
      <c r="J162" s="55"/>
    </row>
    <row r="163" spans="1:10" ht="18" customHeight="1">
      <c r="A163" s="62" t="s">
        <v>58</v>
      </c>
      <c r="B163" s="66" t="s">
        <v>68</v>
      </c>
      <c r="C163" s="46">
        <f>SUM(C164)</f>
        <v>819.61400000000003</v>
      </c>
      <c r="D163" s="46">
        <f>SUM(D164)</f>
        <v>651.29499999999996</v>
      </c>
      <c r="E163" s="54">
        <f t="shared" si="27"/>
        <v>-168.31900000000007</v>
      </c>
      <c r="F163" s="55">
        <f t="shared" si="28"/>
        <v>79.463625560324729</v>
      </c>
      <c r="G163" s="46"/>
      <c r="H163" s="46"/>
      <c r="I163" s="54"/>
      <c r="J163" s="55"/>
    </row>
    <row r="164" spans="1:10" ht="19.899999999999999" customHeight="1">
      <c r="A164" s="60" t="s">
        <v>59</v>
      </c>
      <c r="B164" s="66" t="s">
        <v>210</v>
      </c>
      <c r="C164" s="46">
        <v>819.61400000000003</v>
      </c>
      <c r="D164" s="46">
        <v>651.29499999999996</v>
      </c>
      <c r="E164" s="54">
        <f t="shared" si="27"/>
        <v>-168.31900000000007</v>
      </c>
      <c r="F164" s="55">
        <f t="shared" si="28"/>
        <v>79.463625560324729</v>
      </c>
      <c r="G164" s="50"/>
      <c r="H164" s="50"/>
      <c r="I164" s="54"/>
      <c r="J164" s="55"/>
    </row>
    <row r="165" spans="1:10" ht="43.5" customHeight="1">
      <c r="A165" s="60" t="s">
        <v>321</v>
      </c>
      <c r="B165" s="66" t="s">
        <v>322</v>
      </c>
      <c r="C165" s="46">
        <v>0</v>
      </c>
      <c r="D165" s="46">
        <v>4745.8339999999998</v>
      </c>
      <c r="E165" s="54">
        <f t="shared" ref="E165" si="31">SUM(D165-C165)</f>
        <v>4745.8339999999998</v>
      </c>
      <c r="F165" s="55"/>
      <c r="G165" s="50"/>
      <c r="H165" s="50"/>
      <c r="I165" s="54"/>
      <c r="J165" s="55"/>
    </row>
    <row r="166" spans="1:10" ht="56.25">
      <c r="A166" s="60" t="s">
        <v>108</v>
      </c>
      <c r="B166" s="66" t="s">
        <v>211</v>
      </c>
      <c r="C166" s="46">
        <v>906.80200000000002</v>
      </c>
      <c r="D166" s="46">
        <v>2680.5340000000001</v>
      </c>
      <c r="E166" s="54">
        <f t="shared" si="27"/>
        <v>1773.732</v>
      </c>
      <c r="F166" s="55" t="s">
        <v>335</v>
      </c>
      <c r="G166" s="50"/>
      <c r="H166" s="50"/>
      <c r="I166" s="54"/>
      <c r="J166" s="55"/>
    </row>
    <row r="167" spans="1:10">
      <c r="A167" s="83" t="s">
        <v>128</v>
      </c>
      <c r="B167" s="84" t="s">
        <v>212</v>
      </c>
      <c r="C167" s="46">
        <f>C168+C169</f>
        <v>113.86</v>
      </c>
      <c r="D167" s="46">
        <f>D168+D169</f>
        <v>114.727</v>
      </c>
      <c r="E167" s="54">
        <f t="shared" si="27"/>
        <v>0.86700000000000443</v>
      </c>
      <c r="F167" s="55">
        <f t="shared" si="28"/>
        <v>100.76146144387846</v>
      </c>
      <c r="G167" s="50"/>
      <c r="H167" s="50"/>
      <c r="I167" s="54"/>
      <c r="J167" s="55"/>
    </row>
    <row r="168" spans="1:10" ht="37.5">
      <c r="A168" s="83" t="s">
        <v>129</v>
      </c>
      <c r="B168" s="84" t="s">
        <v>231</v>
      </c>
      <c r="C168" s="46">
        <v>113.86</v>
      </c>
      <c r="D168" s="46">
        <v>114.643</v>
      </c>
      <c r="E168" s="54">
        <f t="shared" si="27"/>
        <v>0.78300000000000125</v>
      </c>
      <c r="F168" s="55">
        <f t="shared" si="28"/>
        <v>100.68768663270684</v>
      </c>
      <c r="G168" s="50"/>
      <c r="H168" s="50"/>
      <c r="I168" s="54"/>
      <c r="J168" s="55"/>
    </row>
    <row r="169" spans="1:10">
      <c r="A169" s="83" t="s">
        <v>213</v>
      </c>
      <c r="B169" s="84" t="s">
        <v>214</v>
      </c>
      <c r="C169" s="46">
        <v>0</v>
      </c>
      <c r="D169" s="46">
        <v>8.4000000000000005E-2</v>
      </c>
      <c r="E169" s="54">
        <f>SUM(D169-C169)</f>
        <v>8.4000000000000005E-2</v>
      </c>
      <c r="F169" s="55"/>
      <c r="G169" s="50"/>
      <c r="H169" s="50"/>
      <c r="I169" s="54"/>
      <c r="J169" s="55"/>
    </row>
    <row r="170" spans="1:10" ht="56.25">
      <c r="A170" s="83" t="s">
        <v>60</v>
      </c>
      <c r="B170" s="84" t="s">
        <v>215</v>
      </c>
      <c r="C170" s="46">
        <v>23.285</v>
      </c>
      <c r="D170" s="46">
        <v>25.199000000000002</v>
      </c>
      <c r="E170" s="54">
        <f t="shared" si="27"/>
        <v>1.9140000000000015</v>
      </c>
      <c r="F170" s="55">
        <f t="shared" si="28"/>
        <v>108.21988404552287</v>
      </c>
      <c r="G170" s="50"/>
      <c r="H170" s="50"/>
      <c r="I170" s="54"/>
      <c r="J170" s="55"/>
    </row>
    <row r="171" spans="1:10">
      <c r="A171" s="83" t="s">
        <v>61</v>
      </c>
      <c r="B171" s="84" t="s">
        <v>69</v>
      </c>
      <c r="C171" s="46">
        <f>C172+C173</f>
        <v>10319.545</v>
      </c>
      <c r="D171" s="46">
        <f>D172+D173</f>
        <v>8838.2089999999989</v>
      </c>
      <c r="E171" s="54">
        <f t="shared" si="27"/>
        <v>-1481.3360000000011</v>
      </c>
      <c r="F171" s="55">
        <f>SUM(D171/C171*100)</f>
        <v>85.645336107357437</v>
      </c>
      <c r="G171" s="85"/>
      <c r="H171" s="85"/>
      <c r="I171" s="86"/>
      <c r="J171" s="55"/>
    </row>
    <row r="172" spans="1:10" ht="19.899999999999999" customHeight="1">
      <c r="A172" s="60" t="s">
        <v>130</v>
      </c>
      <c r="B172" s="82" t="s">
        <v>217</v>
      </c>
      <c r="C172" s="46">
        <v>9536.17</v>
      </c>
      <c r="D172" s="46">
        <v>7655.4809999999998</v>
      </c>
      <c r="E172" s="54">
        <f t="shared" ref="E172:E177" si="32">SUM(D172-C172)</f>
        <v>-1880.6890000000003</v>
      </c>
      <c r="F172" s="55">
        <f>SUM(D172/C172*100)</f>
        <v>80.278361228879092</v>
      </c>
      <c r="G172" s="50"/>
      <c r="H172" s="50"/>
      <c r="I172" s="54"/>
      <c r="J172" s="55"/>
    </row>
    <row r="173" spans="1:10" ht="35.25" customHeight="1">
      <c r="A173" s="60" t="s">
        <v>131</v>
      </c>
      <c r="B173" s="87" t="s">
        <v>283</v>
      </c>
      <c r="C173" s="46">
        <v>783.375</v>
      </c>
      <c r="D173" s="46">
        <v>1182.7280000000001</v>
      </c>
      <c r="E173" s="54">
        <f t="shared" si="32"/>
        <v>399.35300000000007</v>
      </c>
      <c r="F173" s="55">
        <f t="shared" si="28"/>
        <v>150.97852241902027</v>
      </c>
      <c r="G173" s="50"/>
      <c r="H173" s="50"/>
      <c r="I173" s="54"/>
      <c r="J173" s="55"/>
    </row>
    <row r="174" spans="1:10">
      <c r="A174" s="60" t="s">
        <v>132</v>
      </c>
      <c r="B174" s="87" t="s">
        <v>267</v>
      </c>
      <c r="C174" s="46">
        <v>391.77</v>
      </c>
      <c r="D174" s="46">
        <v>0</v>
      </c>
      <c r="E174" s="54">
        <f t="shared" si="32"/>
        <v>-391.77</v>
      </c>
      <c r="F174" s="55">
        <f t="shared" si="28"/>
        <v>0</v>
      </c>
      <c r="G174" s="50">
        <v>391.77</v>
      </c>
      <c r="H174" s="50">
        <v>0</v>
      </c>
      <c r="I174" s="54">
        <f>SUM(H174-G174)</f>
        <v>-391.77</v>
      </c>
      <c r="J174" s="55">
        <f t="shared" ref="J174:J176" si="33">SUM(H174/G174*100)</f>
        <v>0</v>
      </c>
    </row>
    <row r="175" spans="1:10" ht="22.5" customHeight="1">
      <c r="A175" s="60" t="s">
        <v>62</v>
      </c>
      <c r="B175" s="69" t="s">
        <v>218</v>
      </c>
      <c r="C175" s="46">
        <f>C176+C177</f>
        <v>10053.59</v>
      </c>
      <c r="D175" s="46">
        <f>D176+D177</f>
        <v>12473.655999999999</v>
      </c>
      <c r="E175" s="54">
        <f t="shared" si="32"/>
        <v>2420.0659999999989</v>
      </c>
      <c r="F175" s="55">
        <f>SUM(D175/C175*100)</f>
        <v>124.07165997419827</v>
      </c>
      <c r="G175" s="50">
        <f>G176+G177</f>
        <v>452.10399999999998</v>
      </c>
      <c r="H175" s="50">
        <f>H176+H177</f>
        <v>431.77100000000002</v>
      </c>
      <c r="I175" s="54">
        <f>SUM(H175-G175)</f>
        <v>-20.33299999999997</v>
      </c>
      <c r="J175" s="55">
        <f t="shared" si="33"/>
        <v>95.502583476368272</v>
      </c>
    </row>
    <row r="176" spans="1:10" ht="21.75" customHeight="1">
      <c r="A176" s="60" t="s">
        <v>133</v>
      </c>
      <c r="B176" s="69" t="s">
        <v>219</v>
      </c>
      <c r="C176" s="46">
        <v>4959.915</v>
      </c>
      <c r="D176" s="46">
        <v>6936.6130000000003</v>
      </c>
      <c r="E176" s="54">
        <f t="shared" si="32"/>
        <v>1976.6980000000003</v>
      </c>
      <c r="F176" s="55">
        <f>SUM(D176/C176*100)</f>
        <v>139.85346523075498</v>
      </c>
      <c r="G176" s="50">
        <v>452.10399999999998</v>
      </c>
      <c r="H176" s="50">
        <v>359.88600000000002</v>
      </c>
      <c r="I176" s="54">
        <f>SUM(H176-G176)</f>
        <v>-92.217999999999961</v>
      </c>
      <c r="J176" s="55">
        <f t="shared" si="33"/>
        <v>79.602480845115281</v>
      </c>
    </row>
    <row r="177" spans="1:10" ht="22.5" customHeight="1">
      <c r="A177" s="60" t="s">
        <v>134</v>
      </c>
      <c r="B177" s="69" t="s">
        <v>220</v>
      </c>
      <c r="C177" s="46">
        <v>5093.6750000000002</v>
      </c>
      <c r="D177" s="46">
        <v>5537.0429999999997</v>
      </c>
      <c r="E177" s="54">
        <f t="shared" si="32"/>
        <v>443.36799999999948</v>
      </c>
      <c r="F177" s="55">
        <f>SUM(D177/C177*100)</f>
        <v>108.70428521646944</v>
      </c>
      <c r="G177" s="50"/>
      <c r="H177" s="50">
        <v>71.885000000000005</v>
      </c>
      <c r="I177" s="54">
        <f>SUM(H177-G177)</f>
        <v>71.885000000000005</v>
      </c>
      <c r="J177" s="55">
        <v>0</v>
      </c>
    </row>
    <row r="178" spans="1:10" s="3" customFormat="1" ht="16.149999999999999" customHeight="1">
      <c r="A178" s="60"/>
      <c r="B178" s="66"/>
      <c r="C178" s="45"/>
      <c r="D178" s="45"/>
      <c r="E178" s="54"/>
      <c r="F178" s="55"/>
      <c r="G178" s="49"/>
      <c r="H178" s="49"/>
      <c r="I178" s="54"/>
      <c r="J178" s="55"/>
    </row>
    <row r="179" spans="1:10" s="3" customFormat="1" ht="20.25">
      <c r="A179" s="58" t="s">
        <v>72</v>
      </c>
      <c r="B179" s="67" t="s">
        <v>10</v>
      </c>
      <c r="C179" s="48">
        <f>SUM(C180:C182)</f>
        <v>53196.046999999991</v>
      </c>
      <c r="D179" s="48">
        <f>SUM(D180:D182)</f>
        <v>66691.927999999985</v>
      </c>
      <c r="E179" s="52">
        <f t="shared" ref="E179:E184" si="34">SUM(D179-C179)</f>
        <v>13495.880999999994</v>
      </c>
      <c r="F179" s="53">
        <f t="shared" si="28"/>
        <v>125.3700824800008</v>
      </c>
      <c r="G179" s="48">
        <f>SUM(G180:G182)</f>
        <v>1709.7220000000002</v>
      </c>
      <c r="H179" s="48">
        <f>SUM(H180:H182)</f>
        <v>1716.2</v>
      </c>
      <c r="I179" s="52">
        <f t="shared" ref="I179:I183" si="35">SUM(H179-G179)</f>
        <v>6.4779999999998381</v>
      </c>
      <c r="J179" s="53">
        <f t="shared" ref="J179:J186" si="36">SUM(H179/G179*100)</f>
        <v>100.37889200700462</v>
      </c>
    </row>
    <row r="180" spans="1:10" s="3" customFormat="1">
      <c r="A180" s="62" t="s">
        <v>135</v>
      </c>
      <c r="B180" s="66" t="s">
        <v>152</v>
      </c>
      <c r="C180" s="68">
        <v>18681.367999999999</v>
      </c>
      <c r="D180" s="45">
        <v>23083.030999999999</v>
      </c>
      <c r="E180" s="54">
        <f t="shared" si="34"/>
        <v>4401.6630000000005</v>
      </c>
      <c r="F180" s="55">
        <f t="shared" si="28"/>
        <v>123.56178091454544</v>
      </c>
      <c r="G180" s="54">
        <v>434.86099999999999</v>
      </c>
      <c r="H180" s="54">
        <v>479.62200000000001</v>
      </c>
      <c r="I180" s="54">
        <f t="shared" si="35"/>
        <v>44.761000000000024</v>
      </c>
      <c r="J180" s="55">
        <f>SUM(H180/G180*100)</f>
        <v>110.29317414070243</v>
      </c>
    </row>
    <row r="181" spans="1:10" s="3" customFormat="1" ht="20.25" customHeight="1">
      <c r="A181" s="62" t="s">
        <v>73</v>
      </c>
      <c r="B181" s="69" t="s">
        <v>226</v>
      </c>
      <c r="C181" s="70">
        <v>11323.953</v>
      </c>
      <c r="D181" s="46">
        <v>16562.618999999999</v>
      </c>
      <c r="E181" s="54">
        <f t="shared" si="34"/>
        <v>5238.6659999999993</v>
      </c>
      <c r="F181" s="55">
        <f t="shared" si="28"/>
        <v>146.26181334380317</v>
      </c>
      <c r="G181" s="50">
        <v>1151.5550000000001</v>
      </c>
      <c r="H181" s="50">
        <v>906.98099999999999</v>
      </c>
      <c r="I181" s="54">
        <f t="shared" si="35"/>
        <v>-244.57400000000007</v>
      </c>
      <c r="J181" s="55">
        <f>SUM(H181/G181*100)</f>
        <v>78.761413914229024</v>
      </c>
    </row>
    <row r="182" spans="1:10" s="3" customFormat="1" ht="20.25" customHeight="1">
      <c r="A182" s="62" t="s">
        <v>136</v>
      </c>
      <c r="B182" s="66" t="s">
        <v>153</v>
      </c>
      <c r="C182" s="46">
        <f>SUM(C183:C184)</f>
        <v>23190.725999999999</v>
      </c>
      <c r="D182" s="46">
        <f>SUM(D183:D184)</f>
        <v>27046.277999999998</v>
      </c>
      <c r="E182" s="54">
        <f t="shared" si="34"/>
        <v>3855.5519999999997</v>
      </c>
      <c r="F182" s="55">
        <f t="shared" si="28"/>
        <v>116.6254044828092</v>
      </c>
      <c r="G182" s="71">
        <f>SUM(G183:G184)</f>
        <v>123.306</v>
      </c>
      <c r="H182" s="71">
        <f>SUM(H183:H184)</f>
        <v>329.59699999999998</v>
      </c>
      <c r="I182" s="54">
        <f t="shared" si="35"/>
        <v>206.291</v>
      </c>
      <c r="J182" s="55" t="s">
        <v>278</v>
      </c>
    </row>
    <row r="183" spans="1:10" s="3" customFormat="1" ht="20.25" customHeight="1">
      <c r="A183" s="62" t="s">
        <v>137</v>
      </c>
      <c r="B183" s="66" t="s">
        <v>154</v>
      </c>
      <c r="C183" s="70">
        <v>22575.406999999999</v>
      </c>
      <c r="D183" s="46">
        <v>26244.124</v>
      </c>
      <c r="E183" s="54">
        <f t="shared" si="34"/>
        <v>3668.7170000000006</v>
      </c>
      <c r="F183" s="55">
        <f t="shared" si="28"/>
        <v>116.25094511031406</v>
      </c>
      <c r="G183" s="50">
        <v>123.306</v>
      </c>
      <c r="H183" s="50">
        <v>329.59699999999998</v>
      </c>
      <c r="I183" s="54">
        <f t="shared" si="35"/>
        <v>206.291</v>
      </c>
      <c r="J183" s="55" t="s">
        <v>278</v>
      </c>
    </row>
    <row r="184" spans="1:10" s="3" customFormat="1" ht="20.25" customHeight="1">
      <c r="A184" s="62" t="s">
        <v>138</v>
      </c>
      <c r="B184" s="66" t="s">
        <v>155</v>
      </c>
      <c r="C184" s="70">
        <v>615.31899999999996</v>
      </c>
      <c r="D184" s="46">
        <v>802.154</v>
      </c>
      <c r="E184" s="54">
        <f t="shared" si="34"/>
        <v>186.83500000000004</v>
      </c>
      <c r="F184" s="55">
        <f t="shared" si="28"/>
        <v>130.36392505350884</v>
      </c>
      <c r="G184" s="50"/>
      <c r="H184" s="50"/>
      <c r="I184" s="54"/>
      <c r="J184" s="55"/>
    </row>
    <row r="185" spans="1:10" s="3" customFormat="1">
      <c r="A185" s="62"/>
      <c r="B185" s="69"/>
      <c r="C185" s="46"/>
      <c r="D185" s="46"/>
      <c r="E185" s="54"/>
      <c r="F185" s="55"/>
      <c r="G185" s="50"/>
      <c r="H185" s="50"/>
      <c r="I185" s="54"/>
      <c r="J185" s="55"/>
    </row>
    <row r="186" spans="1:10" s="3" customFormat="1" ht="20.25">
      <c r="A186" s="58" t="s">
        <v>74</v>
      </c>
      <c r="B186" s="59" t="s">
        <v>11</v>
      </c>
      <c r="C186" s="48">
        <f>C187+C190+C194+C196</f>
        <v>58383.902249999999</v>
      </c>
      <c r="D186" s="48">
        <f>SUM(D187+D190+D194+D196)</f>
        <v>77457.151299999998</v>
      </c>
      <c r="E186" s="52">
        <f>SUM(D186-C186)</f>
        <v>19073.249049999999</v>
      </c>
      <c r="F186" s="53">
        <f t="shared" si="28"/>
        <v>132.66867803444913</v>
      </c>
      <c r="G186" s="51">
        <f>G187+G190+G194+G196</f>
        <v>531.21902</v>
      </c>
      <c r="H186" s="51">
        <f>SUM(H187+H190+H194+H196)</f>
        <v>1988.3160800000001</v>
      </c>
      <c r="I186" s="52">
        <f t="shared" ref="I186:I191" si="37">SUM(H186-G186)</f>
        <v>1457.0970600000001</v>
      </c>
      <c r="J186" s="53">
        <f t="shared" si="36"/>
        <v>374.29308912922585</v>
      </c>
    </row>
    <row r="187" spans="1:10" s="3" customFormat="1" ht="20.25">
      <c r="A187" s="60" t="s">
        <v>76</v>
      </c>
      <c r="B187" s="61" t="s">
        <v>75</v>
      </c>
      <c r="C187" s="45">
        <f>C188+C189</f>
        <v>1011.4005</v>
      </c>
      <c r="D187" s="45">
        <f>D188+D189</f>
        <v>1868.9122200000002</v>
      </c>
      <c r="E187" s="54">
        <f>SUM(D187-C187)</f>
        <v>857.5117200000002</v>
      </c>
      <c r="F187" s="55">
        <f t="shared" si="28"/>
        <v>184.78458533488961</v>
      </c>
      <c r="G187" s="49"/>
      <c r="H187" s="49"/>
      <c r="I187" s="56"/>
      <c r="J187" s="57"/>
    </row>
    <row r="188" spans="1:10" s="3" customFormat="1">
      <c r="A188" s="62" t="s">
        <v>77</v>
      </c>
      <c r="B188" s="61" t="s">
        <v>88</v>
      </c>
      <c r="C188" s="46">
        <v>881.65049999999997</v>
      </c>
      <c r="D188" s="46">
        <v>1675.4048600000001</v>
      </c>
      <c r="E188" s="54">
        <f t="shared" ref="E188:E198" si="38">SUM(D188-C188)</f>
        <v>793.75436000000013</v>
      </c>
      <c r="F188" s="55" t="s">
        <v>336</v>
      </c>
      <c r="G188" s="50"/>
      <c r="H188" s="50"/>
      <c r="I188" s="56"/>
      <c r="J188" s="57"/>
    </row>
    <row r="189" spans="1:10" s="3" customFormat="1">
      <c r="A189" s="62" t="s">
        <v>78</v>
      </c>
      <c r="B189" s="61" t="s">
        <v>89</v>
      </c>
      <c r="C189" s="46">
        <v>129.75</v>
      </c>
      <c r="D189" s="46">
        <v>193.50736000000001</v>
      </c>
      <c r="E189" s="54">
        <f t="shared" si="38"/>
        <v>63.757360000000006</v>
      </c>
      <c r="F189" s="55">
        <f t="shared" si="28"/>
        <v>149.13862042389209</v>
      </c>
      <c r="G189" s="50"/>
      <c r="H189" s="50"/>
      <c r="I189" s="56"/>
      <c r="J189" s="57"/>
    </row>
    <row r="190" spans="1:10" s="3" customFormat="1">
      <c r="A190" s="63" t="s">
        <v>79</v>
      </c>
      <c r="B190" s="64" t="s">
        <v>90</v>
      </c>
      <c r="C190" s="46">
        <f>C191+C192+C193</f>
        <v>45226.936320000001</v>
      </c>
      <c r="D190" s="46">
        <f>D191+D192+D193</f>
        <v>56509.966110000001</v>
      </c>
      <c r="E190" s="54">
        <f t="shared" si="38"/>
        <v>11283.029790000001</v>
      </c>
      <c r="F190" s="55">
        <f t="shared" si="28"/>
        <v>124.9475881146751</v>
      </c>
      <c r="G190" s="50">
        <f>G191+G192+G193</f>
        <v>353.34702000000004</v>
      </c>
      <c r="H190" s="50">
        <f>H191+H192+H193</f>
        <v>1442.9734900000001</v>
      </c>
      <c r="I190" s="54">
        <f t="shared" si="37"/>
        <v>1089.6264700000002</v>
      </c>
      <c r="J190" s="55" t="s">
        <v>337</v>
      </c>
    </row>
    <row r="191" spans="1:10" s="3" customFormat="1">
      <c r="A191" s="63" t="s">
        <v>80</v>
      </c>
      <c r="B191" s="64" t="s">
        <v>91</v>
      </c>
      <c r="C191" s="46">
        <v>37145.634839999999</v>
      </c>
      <c r="D191" s="46">
        <v>46640.868410000003</v>
      </c>
      <c r="E191" s="54">
        <f t="shared" si="38"/>
        <v>9495.233570000004</v>
      </c>
      <c r="F191" s="55">
        <f t="shared" si="28"/>
        <v>125.56217873486209</v>
      </c>
      <c r="G191" s="50">
        <v>319.67</v>
      </c>
      <c r="H191" s="50">
        <v>1394.2346600000001</v>
      </c>
      <c r="I191" s="54">
        <f t="shared" si="37"/>
        <v>1074.56466</v>
      </c>
      <c r="J191" s="55" t="s">
        <v>443</v>
      </c>
    </row>
    <row r="192" spans="1:10" s="3" customFormat="1" ht="17.25" customHeight="1">
      <c r="A192" s="63" t="s">
        <v>81</v>
      </c>
      <c r="B192" s="64" t="s">
        <v>92</v>
      </c>
      <c r="C192" s="46">
        <v>2039.24955</v>
      </c>
      <c r="D192" s="46">
        <v>2817.3855699999999</v>
      </c>
      <c r="E192" s="54">
        <f t="shared" si="38"/>
        <v>778.13601999999992</v>
      </c>
      <c r="F192" s="55">
        <f t="shared" si="28"/>
        <v>138.15795962784446</v>
      </c>
      <c r="G192" s="50"/>
      <c r="H192" s="50"/>
      <c r="I192" s="54"/>
      <c r="J192" s="55"/>
    </row>
    <row r="193" spans="1:10" s="3" customFormat="1">
      <c r="A193" s="63" t="s">
        <v>82</v>
      </c>
      <c r="B193" s="64" t="s">
        <v>93</v>
      </c>
      <c r="C193" s="46">
        <v>6042.0519299999996</v>
      </c>
      <c r="D193" s="46">
        <v>7051.7121299999999</v>
      </c>
      <c r="E193" s="54">
        <f t="shared" si="38"/>
        <v>1009.6602000000003</v>
      </c>
      <c r="F193" s="55">
        <f t="shared" si="28"/>
        <v>116.71055150960943</v>
      </c>
      <c r="G193" s="50">
        <v>33.677019999999999</v>
      </c>
      <c r="H193" s="74">
        <v>48.73883</v>
      </c>
      <c r="I193" s="54">
        <f t="shared" ref="I193:I202" si="39">SUM(H193-G193)</f>
        <v>15.061810000000001</v>
      </c>
      <c r="J193" s="55">
        <f>SUM(H193/G193*100)</f>
        <v>144.7242956769928</v>
      </c>
    </row>
    <row r="194" spans="1:10" s="3" customFormat="1">
      <c r="A194" s="63" t="s">
        <v>83</v>
      </c>
      <c r="B194" s="64" t="s">
        <v>94</v>
      </c>
      <c r="C194" s="47">
        <f>C195</f>
        <v>7242.4845800000003</v>
      </c>
      <c r="D194" s="47">
        <f>D195</f>
        <v>9908.7329499999996</v>
      </c>
      <c r="E194" s="54">
        <f t="shared" si="38"/>
        <v>2666.2483699999993</v>
      </c>
      <c r="F194" s="55">
        <f t="shared" si="28"/>
        <v>136.81400133543673</v>
      </c>
      <c r="G194" s="50">
        <f>G195</f>
        <v>177.87200000000001</v>
      </c>
      <c r="H194" s="54">
        <f>H195</f>
        <v>545.34258999999997</v>
      </c>
      <c r="I194" s="54">
        <f t="shared" si="39"/>
        <v>367.47058999999996</v>
      </c>
      <c r="J194" s="55" t="s">
        <v>334</v>
      </c>
    </row>
    <row r="195" spans="1:10" s="3" customFormat="1">
      <c r="A195" s="63" t="s">
        <v>84</v>
      </c>
      <c r="B195" s="64" t="s">
        <v>95</v>
      </c>
      <c r="C195" s="45">
        <v>7242.4845800000003</v>
      </c>
      <c r="D195" s="46">
        <v>9908.7329499999996</v>
      </c>
      <c r="E195" s="54">
        <f t="shared" si="38"/>
        <v>2666.2483699999993</v>
      </c>
      <c r="F195" s="55">
        <f t="shared" si="28"/>
        <v>136.81400133543673</v>
      </c>
      <c r="G195" s="50">
        <v>177.87200000000001</v>
      </c>
      <c r="H195" s="74">
        <v>545.34258999999997</v>
      </c>
      <c r="I195" s="54">
        <f t="shared" si="39"/>
        <v>367.47058999999996</v>
      </c>
      <c r="J195" s="55" t="s">
        <v>334</v>
      </c>
    </row>
    <row r="196" spans="1:10" s="3" customFormat="1">
      <c r="A196" s="63" t="s">
        <v>85</v>
      </c>
      <c r="B196" s="65" t="s">
        <v>96</v>
      </c>
      <c r="C196" s="46">
        <f>C197+C198</f>
        <v>4903.0808500000003</v>
      </c>
      <c r="D196" s="46">
        <f>D197+D198</f>
        <v>9169.5400200000004</v>
      </c>
      <c r="E196" s="54">
        <f t="shared" si="38"/>
        <v>4266.4591700000001</v>
      </c>
      <c r="F196" s="55" t="s">
        <v>336</v>
      </c>
      <c r="G196" s="50"/>
      <c r="H196" s="50"/>
      <c r="I196" s="54"/>
      <c r="J196" s="55"/>
    </row>
    <row r="197" spans="1:10" s="3" customFormat="1" ht="37.5">
      <c r="A197" s="63" t="s">
        <v>86</v>
      </c>
      <c r="B197" s="65" t="s">
        <v>97</v>
      </c>
      <c r="C197" s="46">
        <v>3268.4153000000001</v>
      </c>
      <c r="D197" s="46">
        <v>7319.6187099999997</v>
      </c>
      <c r="E197" s="54">
        <f t="shared" si="38"/>
        <v>4051.2034099999996</v>
      </c>
      <c r="F197" s="55" t="s">
        <v>338</v>
      </c>
      <c r="G197" s="50"/>
      <c r="H197" s="74"/>
      <c r="I197" s="54"/>
      <c r="J197" s="55"/>
    </row>
    <row r="198" spans="1:10" s="3" customFormat="1">
      <c r="A198" s="63" t="s">
        <v>87</v>
      </c>
      <c r="B198" s="65" t="s">
        <v>98</v>
      </c>
      <c r="C198" s="46">
        <v>1634.6655499999999</v>
      </c>
      <c r="D198" s="46">
        <v>1849.9213099999999</v>
      </c>
      <c r="E198" s="54">
        <f t="shared" si="38"/>
        <v>215.25576000000001</v>
      </c>
      <c r="F198" s="55">
        <f t="shared" si="28"/>
        <v>113.16818354678118</v>
      </c>
      <c r="G198" s="50"/>
      <c r="H198" s="74"/>
      <c r="I198" s="54"/>
      <c r="J198" s="55"/>
    </row>
    <row r="199" spans="1:10" s="36" customFormat="1">
      <c r="A199" s="63"/>
      <c r="B199" s="65"/>
      <c r="C199" s="46"/>
      <c r="D199" s="46"/>
      <c r="E199" s="54"/>
      <c r="F199" s="55"/>
      <c r="G199" s="50"/>
      <c r="H199" s="74"/>
      <c r="I199" s="54"/>
      <c r="J199" s="55"/>
    </row>
    <row r="200" spans="1:10" s="3" customFormat="1" ht="20.25">
      <c r="A200" s="58" t="s">
        <v>70</v>
      </c>
      <c r="B200" s="67" t="s">
        <v>9</v>
      </c>
      <c r="C200" s="48">
        <f>+C202+C205+C206+C207+C208+C209+C214+C216</f>
        <v>145775.78809000002</v>
      </c>
      <c r="D200" s="48">
        <f>+D202+D205+D206+D207+D208+D209+D214+D216+D203</f>
        <v>114588.95043000003</v>
      </c>
      <c r="E200" s="51">
        <f>SUM(D200-C200)</f>
        <v>-31186.83765999999</v>
      </c>
      <c r="F200" s="53">
        <f>SUM(D200/C200*100)</f>
        <v>78.606298022038018</v>
      </c>
      <c r="G200" s="48">
        <f>SUM(G202+G207+G208+G209+G211+G216)+G210+G206</f>
        <v>58293.572500000002</v>
      </c>
      <c r="H200" s="48">
        <f>SUM(H202+H207+H208+H209+H211+H216)+H210+H206</f>
        <v>14866.390309999999</v>
      </c>
      <c r="I200" s="51">
        <f t="shared" si="39"/>
        <v>-43427.182190000007</v>
      </c>
      <c r="J200" s="53">
        <f t="shared" ref="J200" si="40">SUM(H200/G200*100)</f>
        <v>25.502623483918402</v>
      </c>
    </row>
    <row r="201" spans="1:10" s="3" customFormat="1">
      <c r="A201" s="83" t="s">
        <v>71</v>
      </c>
      <c r="B201" s="72" t="s">
        <v>156</v>
      </c>
      <c r="C201" s="54">
        <v>0</v>
      </c>
      <c r="D201" s="54"/>
      <c r="E201" s="54"/>
      <c r="F201" s="55"/>
      <c r="G201" s="54"/>
      <c r="H201" s="54"/>
      <c r="I201" s="54"/>
      <c r="J201" s="55"/>
    </row>
    <row r="202" spans="1:10" s="3" customFormat="1">
      <c r="A202" s="83" t="s">
        <v>139</v>
      </c>
      <c r="B202" s="72" t="s">
        <v>157</v>
      </c>
      <c r="C202" s="45">
        <v>19820.628000000001</v>
      </c>
      <c r="D202" s="45">
        <v>4222.2072500000004</v>
      </c>
      <c r="E202" s="54">
        <f>SUM(D202-C202)</f>
        <v>-15598.420750000001</v>
      </c>
      <c r="F202" s="55">
        <f t="shared" si="28"/>
        <v>21.302086139752991</v>
      </c>
      <c r="G202" s="198">
        <v>35413.28009</v>
      </c>
      <c r="H202" s="54">
        <v>7268.3837700000004</v>
      </c>
      <c r="I202" s="54">
        <f t="shared" si="39"/>
        <v>-28144.89632</v>
      </c>
      <c r="J202" s="55">
        <f>SUM(H202/G202*100)</f>
        <v>20.524457919537493</v>
      </c>
    </row>
    <row r="203" spans="1:10" s="3" customFormat="1">
      <c r="A203" s="83" t="s">
        <v>272</v>
      </c>
      <c r="B203" s="72" t="s">
        <v>273</v>
      </c>
      <c r="C203" s="45"/>
      <c r="D203" s="45"/>
      <c r="E203" s="54"/>
      <c r="F203" s="55"/>
      <c r="G203" s="198"/>
      <c r="H203" s="54"/>
      <c r="I203" s="54"/>
      <c r="J203" s="55"/>
    </row>
    <row r="204" spans="1:10" s="3" customFormat="1">
      <c r="A204" s="83" t="s">
        <v>242</v>
      </c>
      <c r="B204" s="192" t="s">
        <v>243</v>
      </c>
      <c r="C204" s="45"/>
      <c r="D204" s="45"/>
      <c r="E204" s="54"/>
      <c r="F204" s="55"/>
      <c r="G204" s="198"/>
      <c r="H204" s="54"/>
      <c r="I204" s="54"/>
      <c r="J204" s="55"/>
    </row>
    <row r="205" spans="1:10" s="3" customFormat="1" ht="37.5">
      <c r="A205" s="83" t="s">
        <v>140</v>
      </c>
      <c r="B205" s="193" t="s">
        <v>104</v>
      </c>
      <c r="C205" s="45">
        <v>9928.0261900000005</v>
      </c>
      <c r="D205" s="45">
        <v>8585.6891300000007</v>
      </c>
      <c r="E205" s="54">
        <f>SUM(D205-C205)</f>
        <v>-1342.3370599999998</v>
      </c>
      <c r="F205" s="55">
        <f t="shared" si="28"/>
        <v>86.479315885044016</v>
      </c>
      <c r="G205" s="198"/>
      <c r="H205" s="54"/>
      <c r="I205" s="54"/>
      <c r="J205" s="55"/>
    </row>
    <row r="206" spans="1:10" s="3" customFormat="1">
      <c r="A206" s="194">
        <v>6016</v>
      </c>
      <c r="B206" s="193" t="s">
        <v>102</v>
      </c>
      <c r="C206" s="46">
        <v>395.70855</v>
      </c>
      <c r="D206" s="46">
        <v>271.44502999999997</v>
      </c>
      <c r="E206" s="54">
        <f>SUM(D206-C206)</f>
        <v>-124.26352000000003</v>
      </c>
      <c r="F206" s="55">
        <f t="shared" si="28"/>
        <v>68.597211255607178</v>
      </c>
      <c r="G206" s="198">
        <v>81.522999999999996</v>
      </c>
      <c r="H206" s="50">
        <f>5.63158</f>
        <v>5.6315799999999996</v>
      </c>
      <c r="I206" s="54">
        <f>SUM(H206-G206)</f>
        <v>-75.891419999999997</v>
      </c>
      <c r="J206" s="55">
        <f>SUM(H206/G206*100)</f>
        <v>6.907964623480491</v>
      </c>
    </row>
    <row r="207" spans="1:10" s="3" customFormat="1" ht="42" customHeight="1">
      <c r="A207" s="194">
        <v>6020</v>
      </c>
      <c r="B207" s="193" t="s">
        <v>158</v>
      </c>
      <c r="C207" s="46">
        <v>37426.226560000003</v>
      </c>
      <c r="D207" s="46">
        <v>37764.753100000002</v>
      </c>
      <c r="E207" s="54">
        <f>SUM(D207-C207)</f>
        <v>338.52653999999893</v>
      </c>
      <c r="F207" s="55">
        <f t="shared" si="28"/>
        <v>100.90451688859761</v>
      </c>
      <c r="G207" s="199">
        <v>240.21308999999999</v>
      </c>
      <c r="H207" s="50"/>
      <c r="I207" s="54">
        <f>SUM(H207-G207)</f>
        <v>-240.21308999999999</v>
      </c>
      <c r="J207" s="55">
        <f>SUM(H207/G207*100)</f>
        <v>0</v>
      </c>
    </row>
    <row r="208" spans="1:10" s="3" customFormat="1" ht="24" customHeight="1">
      <c r="A208" s="194">
        <v>6030</v>
      </c>
      <c r="B208" s="84" t="s">
        <v>159</v>
      </c>
      <c r="C208" s="46">
        <v>77375.279380000007</v>
      </c>
      <c r="D208" s="46">
        <v>62963.128920000003</v>
      </c>
      <c r="E208" s="54">
        <f>SUM(D208-C208)</f>
        <v>-14412.150460000004</v>
      </c>
      <c r="F208" s="55">
        <f t="shared" si="28"/>
        <v>81.373701554962963</v>
      </c>
      <c r="G208" s="198">
        <v>19558.93289</v>
      </c>
      <c r="H208" s="50">
        <v>5090.5823899999996</v>
      </c>
      <c r="I208" s="54">
        <f>SUM(H208-G208)</f>
        <v>-14468.3505</v>
      </c>
      <c r="J208" s="55">
        <f>SUM(H208/G208*100)</f>
        <v>26.026892257515179</v>
      </c>
    </row>
    <row r="209" spans="1:10" s="3" customFormat="1" ht="24" customHeight="1">
      <c r="A209" s="194">
        <v>6040</v>
      </c>
      <c r="B209" s="84" t="s">
        <v>103</v>
      </c>
      <c r="C209" s="46">
        <v>356.23248999999998</v>
      </c>
      <c r="D209" s="46">
        <v>327.30099999999999</v>
      </c>
      <c r="E209" s="54">
        <f>SUM(D209-C209)</f>
        <v>-28.931489999999997</v>
      </c>
      <c r="F209" s="55">
        <f t="shared" si="28"/>
        <v>91.878480820208182</v>
      </c>
      <c r="G209" s="198"/>
      <c r="H209" s="50"/>
      <c r="I209" s="54"/>
      <c r="J209" s="55"/>
    </row>
    <row r="210" spans="1:10" s="3" customFormat="1" ht="37.5">
      <c r="A210" s="194">
        <v>6072</v>
      </c>
      <c r="B210" s="66" t="s">
        <v>244</v>
      </c>
      <c r="C210" s="46"/>
      <c r="D210" s="46"/>
      <c r="E210" s="54"/>
      <c r="F210" s="55"/>
      <c r="G210" s="198"/>
      <c r="H210" s="50"/>
      <c r="I210" s="54"/>
      <c r="J210" s="55"/>
    </row>
    <row r="211" spans="1:10" s="3" customFormat="1">
      <c r="A211" s="194">
        <v>6080</v>
      </c>
      <c r="B211" s="193" t="s">
        <v>162</v>
      </c>
      <c r="C211" s="73">
        <f>C212+C213+C214+C215</f>
        <v>473.68691999999999</v>
      </c>
      <c r="D211" s="73">
        <f>D212+D213+D214+D215</f>
        <v>454.42599999999999</v>
      </c>
      <c r="E211" s="195">
        <f>E212+E213+E214+E215</f>
        <v>-19.260919999999999</v>
      </c>
      <c r="F211" s="55">
        <f>SUM(D211/C211*100)</f>
        <v>95.933829036275682</v>
      </c>
      <c r="G211" s="200"/>
      <c r="H211" s="196"/>
      <c r="I211" s="196"/>
      <c r="J211" s="55"/>
    </row>
    <row r="212" spans="1:10" s="3" customFormat="1">
      <c r="A212" s="194">
        <v>6082</v>
      </c>
      <c r="B212" s="193" t="s">
        <v>237</v>
      </c>
      <c r="C212" s="46"/>
      <c r="D212" s="46"/>
      <c r="E212" s="54"/>
      <c r="F212" s="55"/>
      <c r="G212" s="200"/>
      <c r="H212" s="196"/>
      <c r="I212" s="196"/>
      <c r="J212" s="55"/>
    </row>
    <row r="213" spans="1:10" s="3" customFormat="1" ht="55.9" customHeight="1">
      <c r="A213" s="98">
        <v>6083</v>
      </c>
      <c r="B213" s="124" t="s">
        <v>238</v>
      </c>
      <c r="C213" s="106"/>
      <c r="D213" s="106"/>
      <c r="E213" s="101"/>
      <c r="F213" s="102"/>
      <c r="G213" s="201"/>
      <c r="H213" s="125"/>
      <c r="I213" s="126"/>
      <c r="J213" s="102"/>
    </row>
    <row r="214" spans="1:10" s="3" customFormat="1" ht="42" customHeight="1">
      <c r="A214" s="98">
        <v>6084</v>
      </c>
      <c r="B214" s="124" t="s">
        <v>160</v>
      </c>
      <c r="C214" s="106">
        <v>473.68691999999999</v>
      </c>
      <c r="D214" s="106">
        <v>454.42599999999999</v>
      </c>
      <c r="E214" s="101">
        <f>SUM(D214-C214)</f>
        <v>-19.260919999999999</v>
      </c>
      <c r="F214" s="102">
        <f t="shared" ref="F214" si="41">SUM(D214/C214*100)</f>
        <v>95.933829036275682</v>
      </c>
      <c r="G214" s="202"/>
      <c r="H214" s="123"/>
      <c r="I214" s="101"/>
      <c r="J214" s="102"/>
    </row>
    <row r="215" spans="1:10" s="3" customFormat="1">
      <c r="A215" s="194">
        <v>6086</v>
      </c>
      <c r="B215" s="193" t="s">
        <v>239</v>
      </c>
      <c r="C215" s="46"/>
      <c r="D215" s="46"/>
      <c r="E215" s="54"/>
      <c r="F215" s="188"/>
      <c r="G215" s="198"/>
      <c r="H215" s="144"/>
      <c r="I215" s="188"/>
      <c r="J215" s="55"/>
    </row>
    <row r="216" spans="1:10" s="3" customFormat="1">
      <c r="A216" s="194">
        <v>6090</v>
      </c>
      <c r="B216" s="193" t="s">
        <v>161</v>
      </c>
      <c r="C216" s="46"/>
      <c r="D216" s="46"/>
      <c r="E216" s="54"/>
      <c r="F216" s="55"/>
      <c r="G216" s="198">
        <v>2999.6234300000001</v>
      </c>
      <c r="H216" s="144">
        <v>2501.7925700000001</v>
      </c>
      <c r="I216" s="188">
        <f>SUM(H216-G216)</f>
        <v>-497.83086000000003</v>
      </c>
      <c r="J216" s="55">
        <f>SUM(H216/G216*100)</f>
        <v>83.403554758871849</v>
      </c>
    </row>
    <row r="217" spans="1:10" s="3" customFormat="1" ht="20.25">
      <c r="A217" s="189" t="s">
        <v>38</v>
      </c>
      <c r="B217" s="166" t="s">
        <v>164</v>
      </c>
      <c r="C217" s="158"/>
      <c r="D217" s="158"/>
      <c r="E217" s="51"/>
      <c r="F217" s="162"/>
      <c r="G217" s="190"/>
      <c r="H217" s="190"/>
      <c r="I217" s="162"/>
      <c r="J217" s="162"/>
    </row>
    <row r="218" spans="1:10" s="3" customFormat="1">
      <c r="A218" s="62" t="s">
        <v>163</v>
      </c>
      <c r="B218" s="66" t="s">
        <v>165</v>
      </c>
      <c r="C218" s="191"/>
      <c r="D218" s="191"/>
      <c r="E218" s="54"/>
      <c r="F218" s="188"/>
      <c r="G218" s="144"/>
      <c r="H218" s="144"/>
      <c r="I218" s="188"/>
      <c r="J218" s="188"/>
    </row>
    <row r="219" spans="1:10" s="3" customFormat="1" ht="25.5" customHeight="1">
      <c r="A219" s="110" t="s">
        <v>99</v>
      </c>
      <c r="B219" s="111" t="s">
        <v>166</v>
      </c>
      <c r="C219" s="112"/>
      <c r="D219" s="112">
        <f>D220+D221+D227+D228+D229+D231+D230+D233+D232</f>
        <v>29.931999999999999</v>
      </c>
      <c r="E219" s="92">
        <f t="shared" ref="E219" si="42">SUM(D219-C219)</f>
        <v>29.931999999999999</v>
      </c>
      <c r="F219" s="113"/>
      <c r="G219" s="112">
        <f>G220+G221+G227+G228+G229+G231+G230+G233+G232</f>
        <v>62288.983000000007</v>
      </c>
      <c r="H219" s="112">
        <f>H220+H221+H227+H228+H229+H231+H230+H233+H232</f>
        <v>18380.496999999999</v>
      </c>
      <c r="I219" s="92">
        <f t="shared" ref="I219" si="43">SUM(H219-G219)</f>
        <v>-43908.486000000004</v>
      </c>
      <c r="J219" s="113">
        <f t="shared" ref="J219:J234" si="44">SUM(H219/G219*100)</f>
        <v>29.50842366458286</v>
      </c>
    </row>
    <row r="220" spans="1:10" s="3" customFormat="1" ht="21" customHeight="1">
      <c r="A220" s="107">
        <v>7310</v>
      </c>
      <c r="B220" s="107" t="s">
        <v>167</v>
      </c>
      <c r="C220" s="97"/>
      <c r="D220" s="106"/>
      <c r="E220" s="101"/>
      <c r="F220" s="95"/>
      <c r="G220" s="123">
        <f>2504.646+2014.193</f>
        <v>4518.8389999999999</v>
      </c>
      <c r="H220" s="123">
        <v>2920.1060000000002</v>
      </c>
      <c r="I220" s="95">
        <f t="shared" ref="I220" si="45">SUM(H220-G220)</f>
        <v>-1598.7329999999997</v>
      </c>
      <c r="J220" s="150">
        <f t="shared" ref="J220:J224" si="46">SUM(H220/G220*100)</f>
        <v>64.620713417760641</v>
      </c>
    </row>
    <row r="221" spans="1:10" s="3" customFormat="1" ht="21" customHeight="1">
      <c r="A221" s="107">
        <v>7320</v>
      </c>
      <c r="B221" s="114" t="s">
        <v>172</v>
      </c>
      <c r="C221" s="101"/>
      <c r="D221" s="101"/>
      <c r="E221" s="101"/>
      <c r="F221" s="95"/>
      <c r="G221" s="123">
        <f>G222+G223+G224+G225+G226</f>
        <v>50385.895000000004</v>
      </c>
      <c r="H221" s="123">
        <f>H222+H223+H224+H225+H226</f>
        <v>15340.392</v>
      </c>
      <c r="I221" s="95">
        <f t="shared" ref="I221:I224" si="47">SUM(H221-G221)</f>
        <v>-35045.503000000004</v>
      </c>
      <c r="J221" s="150">
        <f t="shared" si="46"/>
        <v>30.445806311468715</v>
      </c>
    </row>
    <row r="222" spans="1:10" s="3" customFormat="1" ht="21" customHeight="1">
      <c r="A222" s="107">
        <v>7321</v>
      </c>
      <c r="B222" s="107" t="s">
        <v>168</v>
      </c>
      <c r="C222" s="115"/>
      <c r="D222" s="116"/>
      <c r="E222" s="117"/>
      <c r="F222" s="118"/>
      <c r="G222" s="123">
        <f>9006.832+7089.906+17050.651</f>
        <v>33147.389000000003</v>
      </c>
      <c r="H222" s="123">
        <f>2327.555+5777.759</f>
        <v>8105.3140000000003</v>
      </c>
      <c r="I222" s="95">
        <f t="shared" si="47"/>
        <v>-25042.075000000004</v>
      </c>
      <c r="J222" s="150">
        <f t="shared" si="46"/>
        <v>24.452345251084481</v>
      </c>
    </row>
    <row r="223" spans="1:10" s="3" customFormat="1" ht="21" customHeight="1">
      <c r="A223" s="107">
        <v>7322</v>
      </c>
      <c r="B223" s="99" t="s">
        <v>169</v>
      </c>
      <c r="C223" s="115"/>
      <c r="D223" s="116"/>
      <c r="E223" s="117"/>
      <c r="F223" s="118"/>
      <c r="G223" s="123">
        <f>745.262+6434.289</f>
        <v>7179.5509999999995</v>
      </c>
      <c r="H223" s="123">
        <v>1843.7149999999999</v>
      </c>
      <c r="I223" s="95">
        <f t="shared" si="47"/>
        <v>-5335.8359999999993</v>
      </c>
      <c r="J223" s="150">
        <f t="shared" si="46"/>
        <v>25.680087793791007</v>
      </c>
    </row>
    <row r="224" spans="1:10" s="3" customFormat="1" ht="21" customHeight="1">
      <c r="A224" s="107">
        <v>7323</v>
      </c>
      <c r="B224" s="99" t="s">
        <v>232</v>
      </c>
      <c r="C224" s="115"/>
      <c r="D224" s="116"/>
      <c r="E224" s="117"/>
      <c r="F224" s="118"/>
      <c r="G224" s="123">
        <v>2980.0909999999999</v>
      </c>
      <c r="H224" s="123">
        <v>0</v>
      </c>
      <c r="I224" s="95">
        <f t="shared" si="47"/>
        <v>-2980.0909999999999</v>
      </c>
      <c r="J224" s="150">
        <f t="shared" si="46"/>
        <v>0</v>
      </c>
    </row>
    <row r="225" spans="1:10" s="3" customFormat="1" ht="21" customHeight="1">
      <c r="A225" s="107">
        <v>7324</v>
      </c>
      <c r="B225" s="99" t="s">
        <v>170</v>
      </c>
      <c r="C225" s="115"/>
      <c r="D225" s="116"/>
      <c r="E225" s="117"/>
      <c r="F225" s="118"/>
      <c r="G225" s="123">
        <f>81.72+38.957</f>
        <v>120.67699999999999</v>
      </c>
      <c r="H225" s="123">
        <v>5324.7709999999997</v>
      </c>
      <c r="I225" s="95">
        <f t="shared" ref="I225:I226" si="48">SUM(H225-G225)</f>
        <v>5204.0940000000001</v>
      </c>
      <c r="J225" s="102" t="s">
        <v>339</v>
      </c>
    </row>
    <row r="226" spans="1:10" s="3" customFormat="1" ht="21" customHeight="1">
      <c r="A226" s="107">
        <v>7325</v>
      </c>
      <c r="B226" s="99" t="s">
        <v>171</v>
      </c>
      <c r="C226" s="115"/>
      <c r="D226" s="116"/>
      <c r="E226" s="117"/>
      <c r="F226" s="118"/>
      <c r="G226" s="123">
        <f>3041.798+3916.389</f>
        <v>6958.1869999999999</v>
      </c>
      <c r="H226" s="123">
        <v>66.591999999999999</v>
      </c>
      <c r="I226" s="95">
        <f t="shared" si="48"/>
        <v>-6891.5950000000003</v>
      </c>
      <c r="J226" s="150">
        <f t="shared" ref="J226" si="49">SUM(H226/G226*100)</f>
        <v>0.95703090474573338</v>
      </c>
    </row>
    <row r="227" spans="1:10" s="3" customFormat="1" ht="21" customHeight="1">
      <c r="A227" s="107">
        <v>7330</v>
      </c>
      <c r="B227" s="99" t="s">
        <v>257</v>
      </c>
      <c r="C227" s="97"/>
      <c r="D227" s="106"/>
      <c r="E227" s="101"/>
      <c r="F227" s="95"/>
      <c r="G227" s="123"/>
      <c r="H227" s="123"/>
      <c r="I227" s="95"/>
      <c r="J227" s="113"/>
    </row>
    <row r="228" spans="1:10" s="3" customFormat="1" ht="21" customHeight="1">
      <c r="A228" s="107">
        <v>7340</v>
      </c>
      <c r="B228" s="99" t="s">
        <v>258</v>
      </c>
      <c r="C228" s="97"/>
      <c r="D228" s="106"/>
      <c r="E228" s="101"/>
      <c r="F228" s="95"/>
      <c r="G228" s="123">
        <v>200.173</v>
      </c>
      <c r="H228" s="123"/>
      <c r="I228" s="95">
        <f t="shared" ref="I228" si="50">SUM(H228-G228)</f>
        <v>-200.173</v>
      </c>
      <c r="J228" s="150">
        <f t="shared" ref="J228" si="51">SUM(H228/G228*100)</f>
        <v>0</v>
      </c>
    </row>
    <row r="229" spans="1:10" s="3" customFormat="1" ht="20.25" customHeight="1">
      <c r="A229" s="88" t="s">
        <v>173</v>
      </c>
      <c r="B229" s="119" t="s">
        <v>174</v>
      </c>
      <c r="C229" s="97"/>
      <c r="D229" s="106"/>
      <c r="E229" s="101"/>
      <c r="F229" s="95"/>
      <c r="G229" s="123"/>
      <c r="H229" s="123"/>
      <c r="I229" s="95"/>
      <c r="J229" s="113"/>
    </row>
    <row r="230" spans="1:10" s="3" customFormat="1" ht="20.25" customHeight="1">
      <c r="A230" s="88" t="s">
        <v>268</v>
      </c>
      <c r="B230" s="119" t="s">
        <v>269</v>
      </c>
      <c r="C230" s="97"/>
      <c r="D230" s="106"/>
      <c r="E230" s="101"/>
      <c r="F230" s="95"/>
      <c r="G230" s="143">
        <v>6904.8729999999996</v>
      </c>
      <c r="H230" s="123"/>
      <c r="I230" s="95">
        <f t="shared" ref="I230" si="52">SUM(H230-G230)</f>
        <v>-6904.8729999999996</v>
      </c>
      <c r="J230" s="150">
        <f t="shared" ref="J230" si="53">SUM(H230/G230*100)</f>
        <v>0</v>
      </c>
    </row>
    <row r="231" spans="1:10" s="3" customFormat="1" ht="42" customHeight="1">
      <c r="A231" s="62" t="s">
        <v>241</v>
      </c>
      <c r="B231" s="69" t="s">
        <v>240</v>
      </c>
      <c r="C231" s="45"/>
      <c r="D231" s="187"/>
      <c r="E231" s="54"/>
      <c r="F231" s="188"/>
      <c r="G231" s="74"/>
      <c r="H231" s="50"/>
      <c r="I231" s="188"/>
      <c r="J231" s="162"/>
    </row>
    <row r="232" spans="1:10" s="3" customFormat="1" ht="42" customHeight="1">
      <c r="A232" s="88" t="s">
        <v>270</v>
      </c>
      <c r="B232" s="119" t="s">
        <v>271</v>
      </c>
      <c r="C232" s="97"/>
      <c r="D232" s="149"/>
      <c r="E232" s="101"/>
      <c r="F232" s="95"/>
      <c r="G232" s="123"/>
      <c r="H232" s="123"/>
      <c r="I232" s="95"/>
      <c r="J232" s="113"/>
    </row>
    <row r="233" spans="1:10" s="3" customFormat="1" ht="18" customHeight="1">
      <c r="A233" s="88" t="s">
        <v>186</v>
      </c>
      <c r="B233" s="119" t="s">
        <v>187</v>
      </c>
      <c r="C233" s="105"/>
      <c r="D233" s="105">
        <v>29.931999999999999</v>
      </c>
      <c r="E233" s="95">
        <f t="shared" ref="E233" si="54">SUM(D233-C233)</f>
        <v>29.931999999999999</v>
      </c>
      <c r="F233" s="150"/>
      <c r="G233" s="123">
        <v>279.20299999999997</v>
      </c>
      <c r="H233" s="123">
        <v>119.999</v>
      </c>
      <c r="I233" s="95">
        <f t="shared" ref="I233" si="55">SUM(H233-G233)</f>
        <v>-159.20399999999998</v>
      </c>
      <c r="J233" s="150">
        <f t="shared" ref="J233" si="56">SUM(H233/G233*100)</f>
        <v>42.979122717162781</v>
      </c>
    </row>
    <row r="234" spans="1:10" s="3" customFormat="1" ht="20.25">
      <c r="A234" s="120" t="s">
        <v>106</v>
      </c>
      <c r="B234" s="111" t="s">
        <v>175</v>
      </c>
      <c r="C234" s="121">
        <f>SUM(C235+C237)</f>
        <v>68317.591</v>
      </c>
      <c r="D234" s="121">
        <f>SUM(D235+D237)</f>
        <v>95858.274999999994</v>
      </c>
      <c r="E234" s="92">
        <f t="shared" ref="E234:E238" si="57">SUM(D234-C234)</f>
        <v>27540.683999999994</v>
      </c>
      <c r="F234" s="141">
        <f t="shared" ref="F234" si="58">SUM(D234/C234*100)</f>
        <v>140.31272706907947</v>
      </c>
      <c r="G234" s="121">
        <f>SUM(G235+G237+G239)</f>
        <v>12562.89</v>
      </c>
      <c r="H234" s="121">
        <f>SUM(H235+H237)</f>
        <v>2219.2820000000002</v>
      </c>
      <c r="I234" s="92">
        <f t="shared" ref="I234" si="59">SUM(H234-G234)</f>
        <v>-10343.608</v>
      </c>
      <c r="J234" s="122">
        <f t="shared" si="44"/>
        <v>17.665377950455667</v>
      </c>
    </row>
    <row r="235" spans="1:10" s="3" customFormat="1">
      <c r="A235" s="98">
        <v>7420</v>
      </c>
      <c r="B235" s="99" t="s">
        <v>179</v>
      </c>
      <c r="C235" s="97">
        <f>C236</f>
        <v>45736.415000000001</v>
      </c>
      <c r="D235" s="97">
        <f>D236</f>
        <v>83849.206999999995</v>
      </c>
      <c r="E235" s="101">
        <f t="shared" si="57"/>
        <v>38112.791999999994</v>
      </c>
      <c r="F235" s="102" t="s">
        <v>323</v>
      </c>
      <c r="G235" s="103"/>
      <c r="H235" s="103"/>
      <c r="I235" s="95"/>
      <c r="J235" s="96"/>
    </row>
    <row r="236" spans="1:10" s="3" customFormat="1">
      <c r="A236" s="100" t="s">
        <v>178</v>
      </c>
      <c r="B236" s="99" t="s">
        <v>105</v>
      </c>
      <c r="C236" s="97">
        <v>45736.415000000001</v>
      </c>
      <c r="D236" s="97">
        <v>83849.206999999995</v>
      </c>
      <c r="E236" s="101">
        <f t="shared" si="57"/>
        <v>38112.791999999994</v>
      </c>
      <c r="F236" s="102" t="s">
        <v>323</v>
      </c>
      <c r="G236" s="95"/>
      <c r="H236" s="95"/>
      <c r="I236" s="95"/>
      <c r="J236" s="96"/>
    </row>
    <row r="237" spans="1:10" s="3" customFormat="1">
      <c r="A237" s="107">
        <v>7460</v>
      </c>
      <c r="B237" s="99" t="s">
        <v>176</v>
      </c>
      <c r="C237" s="105">
        <f>SUM(C238)</f>
        <v>22581.175999999999</v>
      </c>
      <c r="D237" s="105">
        <f>D238</f>
        <v>12009.067999999999</v>
      </c>
      <c r="E237" s="101">
        <f t="shared" si="57"/>
        <v>-10572.108</v>
      </c>
      <c r="F237" s="150">
        <f t="shared" ref="F237" si="60">SUM(D237/C237*100)</f>
        <v>53.181765201245504</v>
      </c>
      <c r="G237" s="104">
        <f>G238</f>
        <v>12562.89</v>
      </c>
      <c r="H237" s="104">
        <f>H238</f>
        <v>2219.2820000000002</v>
      </c>
      <c r="I237" s="95">
        <f t="shared" ref="I237:I238" si="61">SUM(H237-G237)</f>
        <v>-10343.608</v>
      </c>
      <c r="J237" s="150">
        <f t="shared" ref="J237:J238" si="62">SUM(H237/G237*100)</f>
        <v>17.665377950455667</v>
      </c>
    </row>
    <row r="238" spans="1:10" s="3" customFormat="1" ht="37.5">
      <c r="A238" s="107">
        <v>7461</v>
      </c>
      <c r="B238" s="99" t="s">
        <v>177</v>
      </c>
      <c r="C238" s="97">
        <v>22581.175999999999</v>
      </c>
      <c r="D238" s="106">
        <v>12009.067999999999</v>
      </c>
      <c r="E238" s="101">
        <f t="shared" si="57"/>
        <v>-10572.108</v>
      </c>
      <c r="F238" s="150">
        <f t="shared" ref="F238" si="63">SUM(D238/C238*100)</f>
        <v>53.181765201245504</v>
      </c>
      <c r="G238" s="108">
        <v>12562.89</v>
      </c>
      <c r="H238" s="108">
        <v>2219.2820000000002</v>
      </c>
      <c r="I238" s="95">
        <f t="shared" si="61"/>
        <v>-10343.608</v>
      </c>
      <c r="J238" s="150">
        <f t="shared" si="62"/>
        <v>17.665377950455667</v>
      </c>
    </row>
    <row r="239" spans="1:10" s="24" customFormat="1" ht="37.5">
      <c r="A239" s="88" t="s">
        <v>261</v>
      </c>
      <c r="B239" s="89" t="s">
        <v>262</v>
      </c>
      <c r="C239" s="90"/>
      <c r="D239" s="91"/>
      <c r="E239" s="92"/>
      <c r="F239" s="93"/>
      <c r="G239" s="94"/>
      <c r="H239" s="94"/>
      <c r="I239" s="95"/>
      <c r="J239" s="96"/>
    </row>
    <row r="240" spans="1:10" ht="20.25">
      <c r="A240" s="138" t="s">
        <v>113</v>
      </c>
      <c r="B240" s="137" t="s">
        <v>180</v>
      </c>
      <c r="C240" s="148">
        <f>SUM(C241:C247)</f>
        <v>1558.0949999999998</v>
      </c>
      <c r="D240" s="148">
        <f>SUM(D241:D247)</f>
        <v>2584.9259999999999</v>
      </c>
      <c r="E240" s="92">
        <f>SUM(D240-C240)</f>
        <v>1026.8310000000001</v>
      </c>
      <c r="F240" s="141">
        <f t="shared" ref="F240:F278" si="64">SUM(D240/C240*100)</f>
        <v>165.90297767466043</v>
      </c>
      <c r="G240" s="148">
        <f>SUM(G241:G247)</f>
        <v>44775.380000000005</v>
      </c>
      <c r="H240" s="148">
        <f>SUM(H241:H247)</f>
        <v>11212.824000000001</v>
      </c>
      <c r="I240" s="92">
        <f t="shared" ref="I240" si="65">SUM(H240-G240)</f>
        <v>-33562.556000000004</v>
      </c>
      <c r="J240" s="141">
        <f t="shared" ref="J240:J278" si="66">SUM(H240/G240*100)</f>
        <v>25.042387133286191</v>
      </c>
    </row>
    <row r="241" spans="1:10" s="24" customFormat="1">
      <c r="A241" s="127" t="s">
        <v>233</v>
      </c>
      <c r="B241" s="128" t="s">
        <v>112</v>
      </c>
      <c r="C241" s="106"/>
      <c r="D241" s="106"/>
      <c r="E241" s="101"/>
      <c r="F241" s="102"/>
      <c r="G241" s="129"/>
      <c r="H241" s="123"/>
      <c r="I241" s="101"/>
      <c r="J241" s="102"/>
    </row>
    <row r="242" spans="1:10" s="24" customFormat="1">
      <c r="A242" s="127" t="s">
        <v>280</v>
      </c>
      <c r="B242" s="130" t="s">
        <v>281</v>
      </c>
      <c r="C242" s="106"/>
      <c r="D242" s="106">
        <v>142.636</v>
      </c>
      <c r="E242" s="101">
        <f t="shared" ref="E242:E243" si="67">SUM(D242-C242)</f>
        <v>142.636</v>
      </c>
      <c r="F242" s="102"/>
      <c r="G242" s="129"/>
      <c r="H242" s="123"/>
      <c r="I242" s="101"/>
      <c r="J242" s="102"/>
    </row>
    <row r="243" spans="1:10" s="24" customFormat="1">
      <c r="A243" s="127" t="s">
        <v>181</v>
      </c>
      <c r="B243" s="128" t="s">
        <v>110</v>
      </c>
      <c r="C243" s="106">
        <v>292.92399999999998</v>
      </c>
      <c r="D243" s="131">
        <v>197.94200000000001</v>
      </c>
      <c r="E243" s="101">
        <f t="shared" si="67"/>
        <v>-94.981999999999971</v>
      </c>
      <c r="F243" s="102">
        <f>SUM(D243/C243*100)</f>
        <v>67.574524450028008</v>
      </c>
      <c r="G243" s="123">
        <v>17775.38</v>
      </c>
      <c r="H243" s="123"/>
      <c r="I243" s="101">
        <f t="shared" ref="I243" si="68">SUM(H243-G243)</f>
        <v>-17775.38</v>
      </c>
      <c r="J243" s="102">
        <f>SUM(H243/G243*100)</f>
        <v>0</v>
      </c>
    </row>
    <row r="244" spans="1:10" s="24" customFormat="1">
      <c r="A244" s="127" t="s">
        <v>245</v>
      </c>
      <c r="B244" s="128" t="s">
        <v>246</v>
      </c>
      <c r="C244" s="131"/>
      <c r="D244" s="147"/>
      <c r="E244" s="101"/>
      <c r="F244" s="102"/>
      <c r="G244" s="123"/>
      <c r="H244" s="123"/>
      <c r="I244" s="101"/>
      <c r="J244" s="102"/>
    </row>
    <row r="245" spans="1:10" s="24" customFormat="1">
      <c r="A245" s="88" t="s">
        <v>182</v>
      </c>
      <c r="B245" s="128" t="s">
        <v>107</v>
      </c>
      <c r="C245" s="106"/>
      <c r="D245" s="106"/>
      <c r="E245" s="101"/>
      <c r="F245" s="102"/>
      <c r="G245" s="123">
        <v>27000</v>
      </c>
      <c r="H245" s="123">
        <f>3500+7712.824</f>
        <v>11212.824000000001</v>
      </c>
      <c r="I245" s="101">
        <f t="shared" ref="I245" si="69">SUM(H245-G245)</f>
        <v>-15787.175999999999</v>
      </c>
      <c r="J245" s="102">
        <f>SUM(H245/G245*100)</f>
        <v>41.528977777777783</v>
      </c>
    </row>
    <row r="246" spans="1:10" s="24" customFormat="1">
      <c r="A246" s="88" t="s">
        <v>223</v>
      </c>
      <c r="B246" s="128" t="s">
        <v>230</v>
      </c>
      <c r="C246" s="123">
        <v>169.13900000000001</v>
      </c>
      <c r="D246" s="131">
        <v>264.04399999999998</v>
      </c>
      <c r="E246" s="101">
        <f t="shared" ref="E246:E247" si="70">SUM(D246-C246)</f>
        <v>94.904999999999973</v>
      </c>
      <c r="F246" s="102">
        <f>SUM(D246/C246*100)</f>
        <v>156.11065455039937</v>
      </c>
      <c r="G246" s="123"/>
      <c r="H246" s="123"/>
      <c r="I246" s="101"/>
      <c r="J246" s="102"/>
    </row>
    <row r="247" spans="1:10" s="24" customFormat="1">
      <c r="A247" s="88" t="s">
        <v>184</v>
      </c>
      <c r="B247" s="151" t="s">
        <v>183</v>
      </c>
      <c r="C247" s="106">
        <f>C248+C249</f>
        <v>1096.0319999999999</v>
      </c>
      <c r="D247" s="106">
        <f t="shared" ref="D247" si="71">D248+D249</f>
        <v>1980.3040000000001</v>
      </c>
      <c r="E247" s="101">
        <f t="shared" si="70"/>
        <v>884.27200000000016</v>
      </c>
      <c r="F247" s="102" t="s">
        <v>323</v>
      </c>
      <c r="G247" s="106"/>
      <c r="H247" s="106"/>
      <c r="I247" s="106"/>
      <c r="J247" s="102"/>
    </row>
    <row r="248" spans="1:10" s="24" customFormat="1" ht="75">
      <c r="A248" s="88" t="s">
        <v>274</v>
      </c>
      <c r="B248" s="109" t="s">
        <v>275</v>
      </c>
      <c r="C248" s="106"/>
      <c r="D248" s="106"/>
      <c r="E248" s="106"/>
      <c r="F248" s="102"/>
      <c r="G248" s="106"/>
      <c r="H248" s="106"/>
      <c r="I248" s="101"/>
      <c r="J248" s="102"/>
    </row>
    <row r="249" spans="1:10" s="24" customFormat="1">
      <c r="A249" s="88" t="s">
        <v>185</v>
      </c>
      <c r="B249" s="99" t="s">
        <v>111</v>
      </c>
      <c r="C249" s="106">
        <v>1096.0319999999999</v>
      </c>
      <c r="D249" s="106">
        <f>667.678+1288.626+24</f>
        <v>1980.3040000000001</v>
      </c>
      <c r="E249" s="101">
        <f t="shared" ref="E249" si="72">SUM(D249-C249)</f>
        <v>884.27200000000016</v>
      </c>
      <c r="F249" s="102" t="s">
        <v>323</v>
      </c>
      <c r="G249" s="123"/>
      <c r="H249" s="106"/>
      <c r="I249" s="101"/>
      <c r="J249" s="102"/>
    </row>
    <row r="250" spans="1:10">
      <c r="A250" s="88"/>
      <c r="B250" s="99"/>
      <c r="C250" s="131"/>
      <c r="D250" s="131"/>
      <c r="E250" s="101"/>
      <c r="F250" s="102"/>
      <c r="G250" s="123"/>
      <c r="H250" s="123"/>
      <c r="I250" s="101"/>
      <c r="J250" s="102"/>
    </row>
    <row r="251" spans="1:10" s="3" customFormat="1" ht="21.75" customHeight="1">
      <c r="A251" s="135" t="s">
        <v>100</v>
      </c>
      <c r="B251" s="111" t="s">
        <v>201</v>
      </c>
      <c r="C251" s="146">
        <f>SUM(C252)+C256</f>
        <v>16269.554</v>
      </c>
      <c r="D251" s="146">
        <f>SUM(D252)+D256</f>
        <v>3003.4670000000001</v>
      </c>
      <c r="E251" s="92">
        <f t="shared" ref="E251:E258" si="73">SUM(D251-C251)</f>
        <v>-13266.087</v>
      </c>
      <c r="F251" s="141">
        <f t="shared" ref="F251:F258" si="74">SUM(D251/C251*100)</f>
        <v>18.46065970831161</v>
      </c>
      <c r="G251" s="146">
        <f>SUM(G252)+G256+G260</f>
        <v>4218.8159999999998</v>
      </c>
      <c r="H251" s="146">
        <f>SUM(H252)+H256+H260+H263</f>
        <v>5394.0029999999997</v>
      </c>
      <c r="I251" s="92">
        <f t="shared" ref="I251:I253" si="75">SUM(H251-G251)</f>
        <v>1175.1869999999999</v>
      </c>
      <c r="J251" s="141">
        <f t="shared" ref="J251" si="76">SUM(H251/G251*100)</f>
        <v>127.8558486551677</v>
      </c>
    </row>
    <row r="252" spans="1:10" s="3" customFormat="1" ht="50.25" customHeight="1">
      <c r="A252" s="136" t="s">
        <v>188</v>
      </c>
      <c r="B252" s="137" t="s">
        <v>189</v>
      </c>
      <c r="C252" s="134">
        <f>SUM(C253:C254)</f>
        <v>14898.379000000001</v>
      </c>
      <c r="D252" s="134">
        <f>SUM(D253:D254)</f>
        <v>1918.895</v>
      </c>
      <c r="E252" s="92">
        <f t="shared" si="73"/>
        <v>-12979.484</v>
      </c>
      <c r="F252" s="141">
        <f t="shared" si="74"/>
        <v>12.879891161313589</v>
      </c>
      <c r="G252" s="134">
        <f>SUM(G253:G254)</f>
        <v>3764.1849999999999</v>
      </c>
      <c r="H252" s="134">
        <f>SUM(H253:H254)</f>
        <v>77.403000000000006</v>
      </c>
      <c r="I252" s="92">
        <f t="shared" si="75"/>
        <v>-3686.7820000000002</v>
      </c>
      <c r="J252" s="141">
        <f t="shared" ref="J252" si="77">SUM(H252/G252*100)</f>
        <v>2.0563016961174867</v>
      </c>
    </row>
    <row r="253" spans="1:10" s="3" customFormat="1">
      <c r="A253" s="88" t="s">
        <v>190</v>
      </c>
      <c r="B253" s="99" t="s">
        <v>191</v>
      </c>
      <c r="C253" s="106">
        <v>14898.379000000001</v>
      </c>
      <c r="D253" s="123">
        <v>1918.895</v>
      </c>
      <c r="E253" s="101">
        <f t="shared" si="73"/>
        <v>-12979.484</v>
      </c>
      <c r="F253" s="102">
        <f t="shared" si="74"/>
        <v>12.879891161313589</v>
      </c>
      <c r="G253" s="123">
        <v>3764.1849999999999</v>
      </c>
      <c r="H253" s="123">
        <v>77.403000000000006</v>
      </c>
      <c r="I253" s="101">
        <f t="shared" si="75"/>
        <v>-3686.7820000000002</v>
      </c>
      <c r="J253" s="102">
        <f t="shared" ref="J253" si="78">SUM(H253/G253*100)</f>
        <v>2.0563016961174867</v>
      </c>
    </row>
    <row r="254" spans="1:10" s="3" customFormat="1" ht="20.25">
      <c r="A254" s="88" t="s">
        <v>101</v>
      </c>
      <c r="B254" s="99" t="s">
        <v>192</v>
      </c>
      <c r="C254" s="97"/>
      <c r="D254" s="106"/>
      <c r="E254" s="101"/>
      <c r="F254" s="102"/>
      <c r="G254" s="123"/>
      <c r="H254" s="123"/>
      <c r="I254" s="101"/>
      <c r="J254" s="145"/>
    </row>
    <row r="255" spans="1:10" s="3" customFormat="1" ht="19.5" customHeight="1">
      <c r="A255" s="88"/>
      <c r="B255" s="99"/>
      <c r="C255" s="97"/>
      <c r="D255" s="106"/>
      <c r="E255" s="101"/>
      <c r="F255" s="102"/>
      <c r="G255" s="123"/>
      <c r="H255" s="123"/>
      <c r="I255" s="101"/>
      <c r="J255" s="145"/>
    </row>
    <row r="256" spans="1:10" s="36" customFormat="1" ht="20.25">
      <c r="A256" s="215" t="s">
        <v>197</v>
      </c>
      <c r="B256" s="216" t="s">
        <v>202</v>
      </c>
      <c r="C256" s="217">
        <f>SUM(C257:C258)</f>
        <v>1371.175</v>
      </c>
      <c r="D256" s="218">
        <f>SUM(D257:D258)</f>
        <v>1084.5720000000001</v>
      </c>
      <c r="E256" s="52">
        <f t="shared" si="73"/>
        <v>-286.60299999999984</v>
      </c>
      <c r="F256" s="53">
        <f t="shared" si="74"/>
        <v>79.097999890604783</v>
      </c>
      <c r="G256" s="218"/>
      <c r="H256" s="218"/>
      <c r="I256" s="54"/>
      <c r="J256" s="219"/>
    </row>
    <row r="257" spans="1:10" s="36" customFormat="1" ht="20.25">
      <c r="A257" s="62" t="s">
        <v>198</v>
      </c>
      <c r="B257" s="65" t="s">
        <v>216</v>
      </c>
      <c r="C257" s="54">
        <v>111.08499999999999</v>
      </c>
      <c r="D257" s="155">
        <v>233.703</v>
      </c>
      <c r="E257" s="54">
        <f t="shared" si="73"/>
        <v>122.61800000000001</v>
      </c>
      <c r="F257" s="55" t="s">
        <v>340</v>
      </c>
      <c r="G257" s="50"/>
      <c r="H257" s="50"/>
      <c r="I257" s="54"/>
      <c r="J257" s="219"/>
    </row>
    <row r="258" spans="1:10" s="36" customFormat="1" ht="20.25">
      <c r="A258" s="62" t="s">
        <v>199</v>
      </c>
      <c r="B258" s="65" t="s">
        <v>203</v>
      </c>
      <c r="C258" s="155">
        <v>1260.0899999999999</v>
      </c>
      <c r="D258" s="155">
        <v>850.86900000000003</v>
      </c>
      <c r="E258" s="54">
        <f t="shared" si="73"/>
        <v>-409.22099999999989</v>
      </c>
      <c r="F258" s="55">
        <f t="shared" si="74"/>
        <v>67.524462538390111</v>
      </c>
      <c r="G258" s="50"/>
      <c r="H258" s="50"/>
      <c r="I258" s="54"/>
      <c r="J258" s="219"/>
    </row>
    <row r="259" spans="1:10" s="36" customFormat="1" ht="16.5" customHeight="1">
      <c r="A259" s="62"/>
      <c r="B259" s="65"/>
      <c r="C259" s="220"/>
      <c r="D259" s="191"/>
      <c r="E259" s="54"/>
      <c r="F259" s="55"/>
      <c r="G259" s="50"/>
      <c r="H259" s="50"/>
      <c r="I259" s="54"/>
      <c r="J259" s="55"/>
    </row>
    <row r="260" spans="1:10" s="36" customFormat="1">
      <c r="A260" s="215" t="s">
        <v>224</v>
      </c>
      <c r="B260" s="216" t="s">
        <v>228</v>
      </c>
      <c r="C260" s="221"/>
      <c r="D260" s="218"/>
      <c r="E260" s="52"/>
      <c r="F260" s="53"/>
      <c r="G260" s="221">
        <f>G261</f>
        <v>454.63099999999997</v>
      </c>
      <c r="H260" s="221">
        <f>H261</f>
        <v>15.6</v>
      </c>
      <c r="I260" s="52">
        <f t="shared" ref="I260:I261" si="79">SUM(H260-G260)</f>
        <v>-439.03099999999995</v>
      </c>
      <c r="J260" s="53">
        <f>SUM(H260/G260*100)</f>
        <v>3.4313542191359589</v>
      </c>
    </row>
    <row r="261" spans="1:10" s="36" customFormat="1">
      <c r="A261" s="62" t="s">
        <v>225</v>
      </c>
      <c r="B261" s="65" t="s">
        <v>227</v>
      </c>
      <c r="C261" s="45"/>
      <c r="D261" s="46"/>
      <c r="E261" s="54"/>
      <c r="F261" s="55"/>
      <c r="G261" s="45">
        <v>454.63099999999997</v>
      </c>
      <c r="H261" s="50">
        <v>15.6</v>
      </c>
      <c r="I261" s="54">
        <f t="shared" si="79"/>
        <v>-439.03099999999995</v>
      </c>
      <c r="J261" s="55">
        <f>SUM(H261/G261*100)</f>
        <v>3.4313542191359589</v>
      </c>
    </row>
    <row r="262" spans="1:10" s="36" customFormat="1">
      <c r="A262" s="88"/>
      <c r="B262" s="99"/>
      <c r="C262" s="152"/>
      <c r="D262" s="131"/>
      <c r="E262" s="101"/>
      <c r="F262" s="102"/>
      <c r="G262" s="123"/>
      <c r="H262" s="123"/>
      <c r="I262" s="101"/>
      <c r="J262" s="102"/>
    </row>
    <row r="263" spans="1:10" s="36" customFormat="1">
      <c r="A263" s="224" t="s">
        <v>327</v>
      </c>
      <c r="B263" s="225" t="s">
        <v>328</v>
      </c>
      <c r="C263" s="152"/>
      <c r="D263" s="131"/>
      <c r="E263" s="101"/>
      <c r="F263" s="102"/>
      <c r="G263" s="123"/>
      <c r="H263" s="129">
        <f>SUM(H264)</f>
        <v>5301</v>
      </c>
      <c r="I263" s="52">
        <f t="shared" ref="I263:I265" si="80">SUM(H263-G263)</f>
        <v>5301</v>
      </c>
      <c r="J263" s="55"/>
    </row>
    <row r="264" spans="1:10" s="36" customFormat="1">
      <c r="A264" s="88" t="s">
        <v>329</v>
      </c>
      <c r="B264" s="227" t="s">
        <v>330</v>
      </c>
      <c r="C264" s="226"/>
      <c r="D264" s="131"/>
      <c r="E264" s="101"/>
      <c r="F264" s="102"/>
      <c r="G264" s="123"/>
      <c r="H264" s="123">
        <f>SUM(H265)</f>
        <v>5301</v>
      </c>
      <c r="I264" s="54">
        <f t="shared" si="80"/>
        <v>5301</v>
      </c>
      <c r="J264" s="55"/>
    </row>
    <row r="265" spans="1:10" s="36" customFormat="1" ht="37.5">
      <c r="A265" s="228" t="s">
        <v>326</v>
      </c>
      <c r="B265" s="227" t="s">
        <v>331</v>
      </c>
      <c r="C265" s="229"/>
      <c r="D265" s="97"/>
      <c r="E265" s="101"/>
      <c r="F265" s="102"/>
      <c r="G265" s="92"/>
      <c r="H265" s="101">
        <v>5301</v>
      </c>
      <c r="I265" s="54">
        <f t="shared" si="80"/>
        <v>5301</v>
      </c>
      <c r="J265" s="55"/>
    </row>
    <row r="266" spans="1:10" s="36" customFormat="1">
      <c r="A266" s="228"/>
      <c r="B266" s="230"/>
      <c r="C266" s="231"/>
      <c r="D266" s="97"/>
      <c r="E266" s="101"/>
      <c r="F266" s="102"/>
      <c r="G266" s="92"/>
      <c r="H266" s="92"/>
      <c r="I266" s="92"/>
      <c r="J266" s="102"/>
    </row>
    <row r="267" spans="1:10" ht="20.25">
      <c r="A267" s="58"/>
      <c r="B267" s="59" t="s">
        <v>17</v>
      </c>
      <c r="C267" s="153">
        <f>C102+C106+C131+C144+C179+C186+C200+C239+C234+C240+C217+C219+C265+C251+C260</f>
        <v>1569363.7092500001</v>
      </c>
      <c r="D267" s="153">
        <f>D102+D106+D131+D144+D179+D186+D200+D239+D234+D240+D217+D219+D265+D251+D260</f>
        <v>1697422.74899</v>
      </c>
      <c r="E267" s="52">
        <f t="shared" ref="E267:E275" si="81">SUM(D267-C267)</f>
        <v>128059.03973999992</v>
      </c>
      <c r="F267" s="53">
        <f t="shared" si="64"/>
        <v>108.15993379897893</v>
      </c>
      <c r="G267" s="153">
        <f>G102+G106+G131+G144+G179+G186+G200+G234+G240+G217+G219+G265+G251</f>
        <v>211204.13348000002</v>
      </c>
      <c r="H267" s="153">
        <f>H102+H106+H131+H144+H179+H186+H200+H239+H234+H240+H217+H219+H251</f>
        <v>89816.993389999989</v>
      </c>
      <c r="I267" s="52">
        <f>SUM(H267-G267)</f>
        <v>-121387.14009000003</v>
      </c>
      <c r="J267" s="53">
        <f t="shared" si="66"/>
        <v>42.526153210209408</v>
      </c>
    </row>
    <row r="268" spans="1:10" s="3" customFormat="1" ht="20.25">
      <c r="A268" s="58"/>
      <c r="B268" s="59" t="s">
        <v>15</v>
      </c>
      <c r="C268" s="154">
        <f>SUM(C269:C271)</f>
        <v>48603</v>
      </c>
      <c r="D268" s="154">
        <f>SUM(D269:D271)</f>
        <v>54122.400000000001</v>
      </c>
      <c r="E268" s="154">
        <f>SUM(E269:E271)</f>
        <v>5519.4000000000015</v>
      </c>
      <c r="F268" s="53">
        <f>D268/C268*100</f>
        <v>111.35608913030059</v>
      </c>
      <c r="G268" s="154">
        <f>SUM(G269:G271)</f>
        <v>3715</v>
      </c>
      <c r="H268" s="154"/>
      <c r="I268" s="52">
        <f t="shared" ref="I268" si="82">SUM(H268-G268)</f>
        <v>-3715</v>
      </c>
      <c r="J268" s="55"/>
    </row>
    <row r="269" spans="1:10" s="3" customFormat="1" ht="20.25">
      <c r="A269" s="62" t="s">
        <v>200</v>
      </c>
      <c r="B269" s="69" t="s">
        <v>30</v>
      </c>
      <c r="C269" s="155">
        <v>48603</v>
      </c>
      <c r="D269" s="155">
        <v>54122.400000000001</v>
      </c>
      <c r="E269" s="54">
        <f t="shared" si="81"/>
        <v>5519.4000000000015</v>
      </c>
      <c r="F269" s="55">
        <f>D269/C269*100</f>
        <v>111.35608913030059</v>
      </c>
      <c r="G269" s="156"/>
      <c r="H269" s="153"/>
      <c r="I269" s="54"/>
      <c r="J269" s="55"/>
    </row>
    <row r="270" spans="1:10" s="3" customFormat="1">
      <c r="A270" s="63" t="s">
        <v>234</v>
      </c>
      <c r="B270" s="84" t="s">
        <v>229</v>
      </c>
      <c r="C270" s="46"/>
      <c r="D270" s="45"/>
      <c r="E270" s="54"/>
      <c r="F270" s="55"/>
      <c r="G270" s="54"/>
      <c r="H270" s="54"/>
      <c r="I270" s="54"/>
      <c r="J270" s="55"/>
    </row>
    <row r="271" spans="1:10" s="3" customFormat="1" ht="37.5">
      <c r="A271" s="63" t="s">
        <v>254</v>
      </c>
      <c r="B271" s="66" t="s">
        <v>255</v>
      </c>
      <c r="C271" s="232"/>
      <c r="D271" s="232"/>
      <c r="E271" s="54"/>
      <c r="F271" s="55"/>
      <c r="G271" s="46">
        <v>3715</v>
      </c>
      <c r="H271" s="45"/>
      <c r="I271" s="54">
        <f t="shared" ref="I271" si="83">SUM(H271-G271)</f>
        <v>-3715</v>
      </c>
      <c r="J271" s="55"/>
    </row>
    <row r="272" spans="1:10" s="3" customFormat="1">
      <c r="A272" s="63"/>
      <c r="B272" s="66"/>
      <c r="C272" s="261"/>
      <c r="D272" s="54"/>
      <c r="F272" s="55"/>
      <c r="G272" s="46"/>
      <c r="H272" s="54"/>
      <c r="I272" s="54"/>
      <c r="J272" s="55"/>
    </row>
    <row r="273" spans="1:10" ht="20.25">
      <c r="A273" s="75"/>
      <c r="B273" s="157" t="s">
        <v>19</v>
      </c>
      <c r="C273" s="158">
        <f>C267+C268</f>
        <v>1617966.7092500001</v>
      </c>
      <c r="D273" s="158">
        <f>D267+D268</f>
        <v>1751545.1489899999</v>
      </c>
      <c r="E273" s="52">
        <f t="shared" si="81"/>
        <v>133578.43973999983</v>
      </c>
      <c r="F273" s="53">
        <f t="shared" si="64"/>
        <v>108.2559448829401</v>
      </c>
      <c r="G273" s="159">
        <f>G267+G268</f>
        <v>214919.13348000002</v>
      </c>
      <c r="H273" s="159">
        <f>H267+H268</f>
        <v>89816.993389999989</v>
      </c>
      <c r="I273" s="52">
        <f t="shared" ref="I273:I278" si="84">SUM(H273-G273)</f>
        <v>-125102.14009000003</v>
      </c>
      <c r="J273" s="53">
        <f t="shared" si="66"/>
        <v>41.791064357868443</v>
      </c>
    </row>
    <row r="274" spans="1:10" s="3" customFormat="1" ht="20.25">
      <c r="A274" s="75"/>
      <c r="B274" s="160" t="s">
        <v>18</v>
      </c>
      <c r="C274" s="48">
        <f>SUM(C276:C277)</f>
        <v>6375.308</v>
      </c>
      <c r="D274" s="48">
        <f>SUM(D276:D277)</f>
        <v>4256.433</v>
      </c>
      <c r="E274" s="52">
        <f t="shared" si="81"/>
        <v>-2118.875</v>
      </c>
      <c r="F274" s="161">
        <f t="shared" si="64"/>
        <v>66.764350836069411</v>
      </c>
      <c r="G274" s="162">
        <f>SUM(G276:G277)</f>
        <v>-2384.7710000000002</v>
      </c>
      <c r="H274" s="162">
        <f>SUM(H276:H277)</f>
        <v>-832.92200000000003</v>
      </c>
      <c r="I274" s="163">
        <f t="shared" si="84"/>
        <v>1551.8490000000002</v>
      </c>
      <c r="J274" s="53">
        <f t="shared" si="66"/>
        <v>34.926707847420147</v>
      </c>
    </row>
    <row r="275" spans="1:10" s="3" customFormat="1" ht="41.65" customHeight="1">
      <c r="A275" s="75" t="s">
        <v>195</v>
      </c>
      <c r="B275" s="160" t="s">
        <v>196</v>
      </c>
      <c r="C275" s="48">
        <f>SUM(C276:C277)</f>
        <v>6375.308</v>
      </c>
      <c r="D275" s="48">
        <f>SUM(D276:D277)</f>
        <v>4256.433</v>
      </c>
      <c r="E275" s="52">
        <f t="shared" si="81"/>
        <v>-2118.875</v>
      </c>
      <c r="F275" s="161">
        <f t="shared" si="64"/>
        <v>66.764350836069411</v>
      </c>
      <c r="G275" s="164">
        <f>SUM(G276:G277)</f>
        <v>-2384.7710000000002</v>
      </c>
      <c r="H275" s="164">
        <f>SUM(H276:H277)</f>
        <v>-832.92200000000003</v>
      </c>
      <c r="I275" s="163">
        <f t="shared" si="84"/>
        <v>1551.8490000000002</v>
      </c>
      <c r="J275" s="53">
        <f t="shared" si="66"/>
        <v>34.926707847420147</v>
      </c>
    </row>
    <row r="276" spans="1:10" s="3" customFormat="1" ht="37.5">
      <c r="A276" s="88" t="s">
        <v>193</v>
      </c>
      <c r="B276" s="133" t="s">
        <v>259</v>
      </c>
      <c r="C276" s="105">
        <v>6375.308</v>
      </c>
      <c r="D276" s="54">
        <v>4256.433</v>
      </c>
      <c r="E276" s="101"/>
      <c r="F276" s="55">
        <f>D276/C276*100</f>
        <v>66.764350836069411</v>
      </c>
      <c r="G276" s="132"/>
      <c r="H276" s="132">
        <v>2049.0340000000001</v>
      </c>
      <c r="I276" s="142">
        <f>SUM(H276-G276)</f>
        <v>2049.0340000000001</v>
      </c>
      <c r="J276" s="141"/>
    </row>
    <row r="277" spans="1:10" s="3" customFormat="1" ht="37.5">
      <c r="A277" s="62" t="s">
        <v>194</v>
      </c>
      <c r="B277" s="87" t="s">
        <v>260</v>
      </c>
      <c r="C277" s="222"/>
      <c r="D277" s="45"/>
      <c r="E277" s="54"/>
      <c r="F277" s="55"/>
      <c r="G277" s="223">
        <v>-2384.7710000000002</v>
      </c>
      <c r="H277" s="54">
        <v>-2881.9560000000001</v>
      </c>
      <c r="I277" s="54">
        <f t="shared" si="84"/>
        <v>-497.18499999999995</v>
      </c>
      <c r="J277" s="53">
        <f t="shared" si="66"/>
        <v>120.8483330265254</v>
      </c>
    </row>
    <row r="278" spans="1:10" s="3" customFormat="1" ht="20.25">
      <c r="A278" s="165"/>
      <c r="B278" s="160" t="s">
        <v>16</v>
      </c>
      <c r="C278" s="158">
        <f>C273+C274</f>
        <v>1624342.01725</v>
      </c>
      <c r="D278" s="158">
        <f>D273+D274</f>
        <v>1755801.5819899999</v>
      </c>
      <c r="E278" s="52">
        <f>SUM(D278-C278)</f>
        <v>131459.56473999983</v>
      </c>
      <c r="F278" s="53">
        <f t="shared" si="64"/>
        <v>108.09309636418567</v>
      </c>
      <c r="G278" s="159">
        <f>G273+G274</f>
        <v>212534.36248000001</v>
      </c>
      <c r="H278" s="159">
        <f>H273+H274</f>
        <v>88984.071389999983</v>
      </c>
      <c r="I278" s="52">
        <f t="shared" si="84"/>
        <v>-123550.29109000003</v>
      </c>
      <c r="J278" s="53">
        <f t="shared" si="66"/>
        <v>41.86808681272592</v>
      </c>
    </row>
    <row r="279" spans="1:10" ht="20.25">
      <c r="A279" s="165"/>
      <c r="B279" s="166" t="s">
        <v>20</v>
      </c>
      <c r="C279" s="158"/>
      <c r="D279" s="158"/>
      <c r="E279" s="52"/>
      <c r="F279" s="53"/>
      <c r="G279" s="159"/>
      <c r="H279" s="159"/>
      <c r="I279" s="52"/>
      <c r="J279" s="53"/>
    </row>
    <row r="280" spans="1:10" ht="20.25">
      <c r="A280" s="167"/>
      <c r="B280" s="166" t="s">
        <v>21</v>
      </c>
      <c r="C280" s="158">
        <f>-C281</f>
        <v>296436.23699999996</v>
      </c>
      <c r="D280" s="158">
        <f>-D281</f>
        <v>440970.098</v>
      </c>
      <c r="E280" s="52">
        <f>SUM(D280-C280)</f>
        <v>144533.86100000003</v>
      </c>
      <c r="F280" s="53">
        <f>SUM(D280/C280*100)</f>
        <v>148.75715009160641</v>
      </c>
      <c r="G280" s="158">
        <f t="shared" ref="G280:H280" si="85">-G281</f>
        <v>-184702.223</v>
      </c>
      <c r="H280" s="158">
        <f t="shared" si="85"/>
        <v>-46174.891000000003</v>
      </c>
      <c r="I280" s="52">
        <f>SUM(H280-G280)</f>
        <v>138527.33199999999</v>
      </c>
      <c r="J280" s="53">
        <f>SUM(H280/G280*100)</f>
        <v>24.999640096372854</v>
      </c>
    </row>
    <row r="281" spans="1:10" ht="20.25">
      <c r="A281" s="168">
        <v>200000</v>
      </c>
      <c r="B281" s="166" t="s">
        <v>22</v>
      </c>
      <c r="C281" s="158">
        <f>SUM(C282:C285)</f>
        <v>-296436.23699999996</v>
      </c>
      <c r="D281" s="158">
        <f>SUM(D282:D285)</f>
        <v>-440970.098</v>
      </c>
      <c r="E281" s="52">
        <f>SUM(D281-C281)</f>
        <v>-144533.86100000003</v>
      </c>
      <c r="F281" s="53">
        <f>SUM(D281/C281*100)</f>
        <v>148.75715009160641</v>
      </c>
      <c r="G281" s="158">
        <f t="shared" ref="G281:H281" si="86">SUM(G282:G285)</f>
        <v>184702.223</v>
      </c>
      <c r="H281" s="158">
        <f t="shared" si="86"/>
        <v>46174.891000000003</v>
      </c>
      <c r="I281" s="52">
        <f>SUM(H281-G281)</f>
        <v>-138527.33199999999</v>
      </c>
      <c r="J281" s="53">
        <f>SUM(H281/G281*100)</f>
        <v>24.999640096372854</v>
      </c>
    </row>
    <row r="282" spans="1:10" s="3" customFormat="1">
      <c r="A282" s="169">
        <v>203400</v>
      </c>
      <c r="B282" s="84" t="s">
        <v>23</v>
      </c>
      <c r="C282" s="47"/>
      <c r="D282" s="47"/>
      <c r="E282" s="54"/>
      <c r="F282" s="55"/>
      <c r="G282" s="170"/>
      <c r="H282" s="170"/>
      <c r="I282" s="54"/>
      <c r="J282" s="55"/>
    </row>
    <row r="283" spans="1:10">
      <c r="A283" s="171">
        <v>205000</v>
      </c>
      <c r="B283" s="66" t="s">
        <v>24</v>
      </c>
      <c r="C283" s="172">
        <v>-4227.7629999999999</v>
      </c>
      <c r="D283" s="172">
        <v>-10656.438</v>
      </c>
      <c r="E283" s="54">
        <f>SUM(D283-C283)</f>
        <v>-6428.6750000000002</v>
      </c>
      <c r="F283" s="55">
        <f>SUM(D283/C283*100)</f>
        <v>252.05854727429139</v>
      </c>
      <c r="G283" s="173">
        <v>-17081.846000000001</v>
      </c>
      <c r="H283" s="174">
        <v>-11991.92</v>
      </c>
      <c r="I283" s="54">
        <f>SUM(H283-G283)</f>
        <v>5089.9260000000013</v>
      </c>
      <c r="J283" s="55">
        <f>SUM(H283/G283*100)</f>
        <v>70.20271696630445</v>
      </c>
    </row>
    <row r="284" spans="1:10">
      <c r="A284" s="171">
        <v>206000</v>
      </c>
      <c r="B284" s="66" t="s">
        <v>249</v>
      </c>
      <c r="C284" s="172"/>
      <c r="D284" s="172"/>
      <c r="E284" s="54"/>
      <c r="F284" s="55"/>
      <c r="G284" s="174"/>
      <c r="H284" s="174"/>
      <c r="I284" s="54"/>
      <c r="J284" s="55"/>
    </row>
    <row r="285" spans="1:10">
      <c r="A285" s="171">
        <v>208000</v>
      </c>
      <c r="B285" s="66" t="s">
        <v>25</v>
      </c>
      <c r="C285" s="175">
        <v>-292208.47399999999</v>
      </c>
      <c r="D285" s="175">
        <v>-430313.66</v>
      </c>
      <c r="E285" s="54">
        <f>SUM(D285-C285)</f>
        <v>-138105.18599999999</v>
      </c>
      <c r="F285" s="55">
        <f>SUM(D285/C285*100)</f>
        <v>147.26255337824324</v>
      </c>
      <c r="G285" s="173">
        <v>201784.06899999999</v>
      </c>
      <c r="H285" s="173">
        <v>58166.811000000002</v>
      </c>
      <c r="I285" s="54"/>
      <c r="J285" s="55"/>
    </row>
    <row r="286" spans="1:10" ht="20.25">
      <c r="A286" s="176">
        <v>900230</v>
      </c>
      <c r="B286" s="177" t="s">
        <v>26</v>
      </c>
      <c r="C286" s="158">
        <f>-C280</f>
        <v>-296436.23699999996</v>
      </c>
      <c r="D286" s="158">
        <f>-D280</f>
        <v>-440970.098</v>
      </c>
      <c r="E286" s="52">
        <f>SUM(D286-C286)</f>
        <v>-144533.86100000003</v>
      </c>
      <c r="F286" s="53">
        <f>SUM(D286/C286*100)</f>
        <v>148.75715009160641</v>
      </c>
      <c r="G286" s="158">
        <f>-G280</f>
        <v>184702.223</v>
      </c>
      <c r="H286" s="158">
        <f>-H280</f>
        <v>46174.891000000003</v>
      </c>
      <c r="I286" s="52">
        <f>SUM(H286-G286)</f>
        <v>-138527.33199999999</v>
      </c>
      <c r="J286" s="53">
        <f>SUM(H286/G286*100)</f>
        <v>24.999640096372854</v>
      </c>
    </row>
    <row r="287" spans="1:10" s="3" customFormat="1" ht="20.25">
      <c r="A287" s="268" t="s">
        <v>253</v>
      </c>
      <c r="B287" s="268"/>
      <c r="C287" s="268"/>
      <c r="D287" s="268"/>
      <c r="E287" s="268"/>
      <c r="F287" s="268"/>
      <c r="G287" s="268"/>
      <c r="H287" s="268"/>
      <c r="I287" s="268"/>
      <c r="J287" s="268"/>
    </row>
    <row r="288" spans="1:10" s="3" customFormat="1" ht="66.75" customHeight="1">
      <c r="A288" s="178" t="s">
        <v>2</v>
      </c>
      <c r="B288" s="179" t="s">
        <v>28</v>
      </c>
      <c r="C288" s="180" t="s">
        <v>315</v>
      </c>
      <c r="D288" s="180" t="s">
        <v>316</v>
      </c>
      <c r="E288" s="181" t="s">
        <v>31</v>
      </c>
      <c r="F288" s="182" t="s">
        <v>32</v>
      </c>
      <c r="G288" s="180" t="s">
        <v>315</v>
      </c>
      <c r="H288" s="180" t="s">
        <v>316</v>
      </c>
      <c r="I288" s="181" t="s">
        <v>31</v>
      </c>
      <c r="J288" s="178" t="s">
        <v>32</v>
      </c>
    </row>
    <row r="289" spans="1:10" s="3" customFormat="1" ht="20.25">
      <c r="A289" s="176">
        <v>400000</v>
      </c>
      <c r="B289" s="177" t="s">
        <v>27</v>
      </c>
      <c r="C289" s="183">
        <v>81646.316999999995</v>
      </c>
      <c r="D289" s="183">
        <v>81646.316999999995</v>
      </c>
      <c r="E289" s="54">
        <f>SUM(D289-C289)</f>
        <v>0</v>
      </c>
      <c r="F289" s="184">
        <f>SUM(D289/C289*100)</f>
        <v>100</v>
      </c>
      <c r="G289" s="185"/>
      <c r="H289" s="185"/>
      <c r="I289" s="54"/>
      <c r="J289" s="184"/>
    </row>
    <row r="290" spans="1:10" s="3" customFormat="1" ht="37.5">
      <c r="A290" s="171">
        <v>420000</v>
      </c>
      <c r="B290" s="87" t="s">
        <v>29</v>
      </c>
      <c r="C290" s="186">
        <v>81646.316999999995</v>
      </c>
      <c r="D290" s="186">
        <v>81646.316999999995</v>
      </c>
      <c r="E290" s="54">
        <f>SUM(D290-C290)</f>
        <v>0</v>
      </c>
      <c r="F290" s="184">
        <f>SUM(D290/C290*100)</f>
        <v>100</v>
      </c>
      <c r="G290" s="173"/>
      <c r="H290" s="173"/>
      <c r="I290" s="54"/>
      <c r="J290" s="184"/>
    </row>
    <row r="291" spans="1:10" s="3" customFormat="1" ht="20.25">
      <c r="A291" s="262"/>
      <c r="B291" s="262"/>
      <c r="C291" s="262"/>
      <c r="D291" s="262"/>
      <c r="E291" s="262"/>
      <c r="F291" s="262"/>
      <c r="G291" s="262"/>
      <c r="H291" s="262"/>
      <c r="I291" s="262"/>
      <c r="J291" s="262"/>
    </row>
    <row r="292" spans="1:10" ht="41.65" customHeight="1">
      <c r="A292" s="26"/>
      <c r="B292" s="43"/>
      <c r="C292" s="27"/>
      <c r="D292" s="27"/>
      <c r="E292" s="28"/>
      <c r="F292" s="29"/>
      <c r="G292" s="27"/>
      <c r="H292" s="30"/>
      <c r="I292" s="30"/>
      <c r="J292" s="26"/>
    </row>
    <row r="293" spans="1:10" s="3" customFormat="1">
      <c r="A293" s="4"/>
      <c r="B293" s="44"/>
      <c r="C293" s="15"/>
      <c r="D293" s="15"/>
      <c r="E293" s="10"/>
      <c r="F293" s="17"/>
      <c r="G293" s="15"/>
      <c r="H293" s="15"/>
      <c r="I293" s="9"/>
      <c r="J293" s="4"/>
    </row>
    <row r="294" spans="1:10" s="3" customFormat="1">
      <c r="A294" s="4"/>
      <c r="B294" s="44"/>
      <c r="C294" s="37"/>
      <c r="D294" s="37"/>
      <c r="E294" s="10"/>
      <c r="F294" s="17"/>
      <c r="G294" s="37"/>
      <c r="H294" s="37"/>
      <c r="I294" s="9"/>
      <c r="J294" s="4"/>
    </row>
    <row r="295" spans="1:10" s="3" customFormat="1">
      <c r="A295" s="4"/>
      <c r="B295" s="44"/>
      <c r="C295" s="15"/>
      <c r="D295" s="15"/>
      <c r="E295" s="10"/>
      <c r="F295" s="17"/>
      <c r="G295" s="8"/>
      <c r="H295" s="9"/>
      <c r="I295" s="9"/>
      <c r="J295" s="4"/>
    </row>
    <row r="296" spans="1:10" s="3" customFormat="1">
      <c r="A296" s="4"/>
      <c r="B296" s="44"/>
      <c r="C296" s="15"/>
      <c r="D296" s="15"/>
      <c r="E296" s="10"/>
      <c r="F296" s="17"/>
      <c r="G296" s="8"/>
      <c r="H296" s="9"/>
      <c r="I296" s="9"/>
      <c r="J296" s="4"/>
    </row>
    <row r="297" spans="1:10" s="3" customFormat="1">
      <c r="A297" s="4"/>
      <c r="B297" s="44"/>
      <c r="C297" s="15"/>
      <c r="D297" s="15"/>
      <c r="E297" s="10"/>
      <c r="F297" s="17"/>
      <c r="G297" s="8"/>
      <c r="H297" s="9"/>
      <c r="I297" s="9"/>
      <c r="J297" s="4"/>
    </row>
    <row r="298" spans="1:10" s="3" customFormat="1">
      <c r="A298" s="4"/>
      <c r="B298" s="44"/>
      <c r="C298" s="15"/>
      <c r="D298" s="15"/>
      <c r="E298" s="10"/>
      <c r="F298" s="17"/>
      <c r="G298" s="8"/>
      <c r="H298" s="9"/>
      <c r="I298" s="9"/>
      <c r="J298" s="4"/>
    </row>
    <row r="299" spans="1:10" s="3" customFormat="1">
      <c r="A299" s="4"/>
      <c r="B299" s="44"/>
      <c r="C299" s="15"/>
      <c r="D299" s="15"/>
      <c r="E299" s="10"/>
      <c r="F299" s="17"/>
      <c r="G299" s="8"/>
      <c r="H299" s="9"/>
      <c r="I299" s="9"/>
      <c r="J299" s="4"/>
    </row>
    <row r="300" spans="1:10" s="3" customFormat="1">
      <c r="A300" s="4"/>
      <c r="B300" s="44"/>
      <c r="C300" s="15"/>
      <c r="D300" s="15"/>
      <c r="E300" s="10"/>
      <c r="F300" s="17"/>
      <c r="G300" s="8"/>
      <c r="H300" s="9"/>
      <c r="I300" s="9"/>
      <c r="J300" s="4"/>
    </row>
    <row r="301" spans="1:10" s="3" customFormat="1">
      <c r="A301" s="4"/>
      <c r="B301" s="44"/>
      <c r="C301" s="15"/>
      <c r="D301" s="15"/>
      <c r="E301" s="10"/>
      <c r="F301" s="17"/>
      <c r="G301" s="8"/>
      <c r="H301" s="9"/>
      <c r="I301" s="9"/>
      <c r="J301" s="4"/>
    </row>
    <row r="302" spans="1:10" s="3" customFormat="1">
      <c r="A302" s="4"/>
      <c r="B302" s="44"/>
      <c r="C302" s="15"/>
      <c r="D302" s="15"/>
      <c r="E302" s="10"/>
      <c r="F302" s="17"/>
      <c r="G302" s="8"/>
      <c r="H302" s="9"/>
      <c r="I302" s="9"/>
      <c r="J302" s="4"/>
    </row>
    <row r="303" spans="1:10" s="3" customFormat="1">
      <c r="A303" s="4"/>
      <c r="B303" s="44"/>
      <c r="C303" s="15"/>
      <c r="D303" s="15"/>
      <c r="E303" s="10"/>
      <c r="F303" s="17"/>
      <c r="G303" s="8"/>
      <c r="H303" s="9"/>
      <c r="I303" s="9"/>
      <c r="J303" s="4"/>
    </row>
    <row r="304" spans="1:10" s="3" customFormat="1">
      <c r="A304" s="4"/>
      <c r="B304" s="44"/>
      <c r="C304" s="15"/>
      <c r="D304" s="15"/>
      <c r="E304" s="10"/>
      <c r="F304" s="17"/>
      <c r="G304" s="8"/>
      <c r="H304" s="9"/>
      <c r="I304" s="9"/>
      <c r="J304" s="4"/>
    </row>
    <row r="305" spans="1:10" s="3" customFormat="1">
      <c r="A305" s="4"/>
      <c r="B305" s="44"/>
      <c r="C305" s="15"/>
      <c r="D305" s="15"/>
      <c r="E305" s="10"/>
      <c r="F305" s="17"/>
      <c r="G305" s="8"/>
      <c r="H305" s="9"/>
      <c r="I305" s="9"/>
      <c r="J305" s="4"/>
    </row>
    <row r="306" spans="1:10" s="3" customFormat="1">
      <c r="A306" s="4"/>
      <c r="B306" s="44"/>
      <c r="C306" s="15"/>
      <c r="D306" s="15"/>
      <c r="E306" s="10"/>
      <c r="F306" s="17"/>
      <c r="G306" s="8"/>
      <c r="H306" s="9"/>
      <c r="I306" s="9"/>
      <c r="J306" s="4"/>
    </row>
    <row r="307" spans="1:10" s="3" customFormat="1">
      <c r="A307" s="4"/>
      <c r="B307" s="44"/>
      <c r="C307" s="15"/>
      <c r="D307" s="15"/>
      <c r="E307" s="10"/>
      <c r="F307" s="17"/>
      <c r="G307" s="8"/>
      <c r="H307" s="9"/>
      <c r="I307" s="9"/>
      <c r="J307" s="4"/>
    </row>
    <row r="308" spans="1:10" s="3" customFormat="1">
      <c r="A308" s="4"/>
      <c r="B308" s="44"/>
      <c r="C308" s="15"/>
      <c r="D308" s="15"/>
      <c r="E308" s="10"/>
      <c r="F308" s="17"/>
      <c r="G308" s="8"/>
      <c r="H308" s="9"/>
      <c r="I308" s="9"/>
      <c r="J308" s="4"/>
    </row>
    <row r="309" spans="1:10" s="3" customFormat="1">
      <c r="A309" s="4"/>
      <c r="B309" s="44"/>
      <c r="C309" s="15"/>
      <c r="D309" s="15"/>
      <c r="E309" s="10"/>
      <c r="F309" s="17"/>
      <c r="G309" s="8"/>
      <c r="H309" s="9"/>
      <c r="I309" s="9"/>
      <c r="J309" s="4"/>
    </row>
    <row r="310" spans="1:10" s="3" customFormat="1">
      <c r="A310" s="4"/>
      <c r="B310" s="44"/>
      <c r="C310" s="15"/>
      <c r="D310" s="15"/>
      <c r="E310" s="10"/>
      <c r="F310" s="17"/>
      <c r="G310" s="8"/>
      <c r="H310" s="9"/>
      <c r="I310" s="9"/>
      <c r="J310" s="4"/>
    </row>
    <row r="311" spans="1:10" s="3" customFormat="1">
      <c r="A311" s="4"/>
      <c r="B311" s="44"/>
      <c r="C311" s="15"/>
      <c r="D311" s="15"/>
      <c r="E311" s="10"/>
      <c r="F311" s="17"/>
      <c r="G311" s="8"/>
      <c r="H311" s="9"/>
      <c r="I311" s="9"/>
      <c r="J311" s="4"/>
    </row>
    <row r="312" spans="1:10" s="3" customFormat="1">
      <c r="A312" s="4"/>
      <c r="B312" s="44"/>
      <c r="C312" s="15"/>
      <c r="D312" s="15"/>
      <c r="E312" s="10"/>
      <c r="F312" s="17"/>
      <c r="G312" s="8"/>
      <c r="H312" s="9"/>
      <c r="I312" s="9"/>
      <c r="J312" s="4"/>
    </row>
    <row r="313" spans="1:10" s="3" customFormat="1">
      <c r="A313" s="4"/>
      <c r="B313" s="44"/>
      <c r="C313" s="15"/>
      <c r="D313" s="15"/>
      <c r="E313" s="10"/>
      <c r="F313" s="17"/>
      <c r="G313" s="8"/>
      <c r="H313" s="9"/>
      <c r="I313" s="9"/>
      <c r="J313" s="4"/>
    </row>
    <row r="314" spans="1:10" s="3" customFormat="1">
      <c r="A314" s="4"/>
      <c r="B314" s="44"/>
      <c r="C314" s="15"/>
      <c r="D314" s="15"/>
      <c r="E314" s="10"/>
      <c r="F314" s="17"/>
      <c r="G314" s="8"/>
      <c r="H314" s="9"/>
      <c r="I314" s="9"/>
      <c r="J314" s="4"/>
    </row>
    <row r="315" spans="1:10" s="3" customFormat="1">
      <c r="A315" s="4"/>
      <c r="B315" s="44"/>
      <c r="C315" s="15"/>
      <c r="D315" s="15"/>
      <c r="E315" s="10"/>
      <c r="F315" s="17"/>
      <c r="G315" s="8"/>
      <c r="H315" s="9"/>
      <c r="I315" s="9"/>
      <c r="J315" s="4"/>
    </row>
    <row r="316" spans="1:10" s="3" customFormat="1">
      <c r="A316" s="4"/>
      <c r="B316" s="44"/>
      <c r="C316" s="15"/>
      <c r="D316" s="15"/>
      <c r="E316" s="10"/>
      <c r="F316" s="17"/>
      <c r="G316" s="8"/>
      <c r="H316" s="9"/>
      <c r="I316" s="9"/>
      <c r="J316" s="4"/>
    </row>
    <row r="317" spans="1:10" s="3" customFormat="1">
      <c r="A317" s="4"/>
      <c r="B317" s="44"/>
      <c r="C317" s="15"/>
      <c r="D317" s="15"/>
      <c r="E317" s="10"/>
      <c r="F317" s="17"/>
      <c r="G317" s="8"/>
      <c r="H317" s="9"/>
      <c r="I317" s="9"/>
      <c r="J317" s="4"/>
    </row>
    <row r="318" spans="1:10" s="3" customFormat="1">
      <c r="A318" s="4"/>
      <c r="B318" s="44"/>
      <c r="C318" s="15"/>
      <c r="D318" s="15"/>
      <c r="E318" s="10"/>
      <c r="F318" s="17"/>
      <c r="G318" s="8"/>
      <c r="H318" s="9"/>
      <c r="I318" s="9"/>
      <c r="J318" s="4"/>
    </row>
    <row r="319" spans="1:10" s="3" customFormat="1">
      <c r="A319" s="4"/>
      <c r="B319" s="44"/>
      <c r="C319" s="15"/>
      <c r="D319" s="15"/>
      <c r="E319" s="10"/>
      <c r="F319" s="17"/>
      <c r="G319" s="8"/>
      <c r="H319" s="9"/>
      <c r="I319" s="9"/>
      <c r="J319" s="4"/>
    </row>
    <row r="320" spans="1:10" s="3" customFormat="1">
      <c r="A320" s="4"/>
      <c r="B320" s="44"/>
      <c r="C320" s="15"/>
      <c r="D320" s="15"/>
      <c r="E320" s="10"/>
      <c r="F320" s="17"/>
      <c r="G320" s="8"/>
      <c r="H320" s="9"/>
      <c r="I320" s="9"/>
      <c r="J320" s="4"/>
    </row>
    <row r="321" spans="1:10" s="3" customFormat="1">
      <c r="A321" s="4"/>
      <c r="B321" s="44"/>
      <c r="C321" s="15"/>
      <c r="D321" s="15"/>
      <c r="E321" s="10"/>
      <c r="F321" s="17"/>
      <c r="G321" s="8"/>
      <c r="H321" s="9"/>
      <c r="I321" s="9"/>
      <c r="J321" s="4"/>
    </row>
    <row r="322" spans="1:10" s="3" customFormat="1">
      <c r="A322" s="4"/>
      <c r="B322" s="44"/>
      <c r="C322" s="15"/>
      <c r="D322" s="15"/>
      <c r="E322" s="10"/>
      <c r="F322" s="17"/>
      <c r="G322" s="8"/>
      <c r="H322" s="9"/>
      <c r="I322" s="9"/>
      <c r="J322" s="4"/>
    </row>
    <row r="323" spans="1:10" s="3" customFormat="1">
      <c r="A323" s="4"/>
      <c r="B323" s="44"/>
      <c r="C323" s="15"/>
      <c r="D323" s="15"/>
      <c r="E323" s="10"/>
      <c r="F323" s="17"/>
      <c r="G323" s="8"/>
      <c r="H323" s="9"/>
      <c r="I323" s="9"/>
      <c r="J323" s="4"/>
    </row>
    <row r="324" spans="1:10" s="3" customFormat="1">
      <c r="A324" s="4"/>
      <c r="B324" s="44"/>
      <c r="C324" s="15"/>
      <c r="D324" s="15"/>
      <c r="E324" s="10"/>
      <c r="F324" s="17"/>
      <c r="G324" s="8"/>
      <c r="H324" s="9"/>
      <c r="I324" s="9"/>
      <c r="J324" s="4"/>
    </row>
    <row r="325" spans="1:10" s="3" customFormat="1">
      <c r="A325" s="4"/>
      <c r="B325" s="44"/>
      <c r="C325" s="15"/>
      <c r="D325" s="15"/>
      <c r="E325" s="10"/>
      <c r="F325" s="17"/>
      <c r="G325" s="8"/>
      <c r="H325" s="9"/>
      <c r="I325" s="9"/>
      <c r="J325" s="4"/>
    </row>
    <row r="326" spans="1:10" s="3" customFormat="1">
      <c r="A326" s="4"/>
      <c r="B326" s="44"/>
      <c r="C326" s="15"/>
      <c r="D326" s="15"/>
      <c r="E326" s="10"/>
      <c r="F326" s="17"/>
      <c r="G326" s="8"/>
      <c r="H326" s="9"/>
      <c r="I326" s="9"/>
      <c r="J326" s="4"/>
    </row>
    <row r="327" spans="1:10" s="3" customFormat="1">
      <c r="A327" s="4"/>
      <c r="B327" s="44"/>
      <c r="C327" s="15"/>
      <c r="D327" s="15"/>
      <c r="E327" s="10"/>
      <c r="F327" s="17"/>
      <c r="G327" s="8"/>
      <c r="H327" s="9"/>
      <c r="I327" s="9"/>
      <c r="J327" s="4"/>
    </row>
    <row r="328" spans="1:10" s="3" customFormat="1">
      <c r="A328" s="4"/>
      <c r="B328" s="44"/>
      <c r="C328" s="15"/>
      <c r="D328" s="15"/>
      <c r="E328" s="10"/>
      <c r="F328" s="17"/>
      <c r="G328" s="8"/>
      <c r="H328" s="9"/>
      <c r="I328" s="9"/>
      <c r="J328" s="4"/>
    </row>
    <row r="329" spans="1:10" s="3" customFormat="1">
      <c r="A329" s="4"/>
      <c r="B329" s="44"/>
      <c r="C329" s="15"/>
      <c r="D329" s="15"/>
      <c r="E329" s="10"/>
      <c r="F329" s="17"/>
      <c r="G329" s="8"/>
      <c r="H329" s="9"/>
      <c r="I329" s="9"/>
      <c r="J329" s="4"/>
    </row>
    <row r="330" spans="1:10" s="3" customFormat="1">
      <c r="A330" s="4"/>
      <c r="B330" s="44"/>
      <c r="C330" s="15"/>
      <c r="D330" s="15"/>
      <c r="E330" s="10"/>
      <c r="F330" s="17"/>
      <c r="G330" s="8"/>
      <c r="H330" s="9"/>
      <c r="I330" s="9"/>
      <c r="J330" s="4"/>
    </row>
    <row r="331" spans="1:10" s="3" customFormat="1">
      <c r="A331" s="4"/>
      <c r="B331" s="44"/>
      <c r="C331" s="15"/>
      <c r="D331" s="15"/>
      <c r="E331" s="10"/>
      <c r="F331" s="17"/>
      <c r="G331" s="8"/>
      <c r="H331" s="9"/>
      <c r="I331" s="9"/>
      <c r="J331" s="4"/>
    </row>
    <row r="332" spans="1:10" s="3" customFormat="1">
      <c r="A332" s="4"/>
      <c r="B332" s="44"/>
      <c r="C332" s="15"/>
      <c r="D332" s="15"/>
      <c r="E332" s="10"/>
      <c r="F332" s="17"/>
      <c r="G332" s="8"/>
      <c r="H332" s="9"/>
      <c r="I332" s="9"/>
      <c r="J332" s="4"/>
    </row>
    <row r="333" spans="1:10" s="3" customFormat="1">
      <c r="A333" s="4"/>
      <c r="B333" s="44"/>
      <c r="C333" s="15"/>
      <c r="D333" s="15"/>
      <c r="E333" s="10"/>
      <c r="F333" s="17"/>
      <c r="G333" s="8"/>
      <c r="H333" s="9"/>
      <c r="I333" s="9"/>
      <c r="J333" s="4"/>
    </row>
    <row r="334" spans="1:10" s="3" customFormat="1">
      <c r="A334" s="4"/>
      <c r="B334" s="44"/>
      <c r="C334" s="15"/>
      <c r="D334" s="15"/>
      <c r="E334" s="10"/>
      <c r="F334" s="17"/>
      <c r="G334" s="8"/>
      <c r="H334" s="9"/>
      <c r="I334" s="9"/>
      <c r="J334" s="4"/>
    </row>
    <row r="335" spans="1:10" s="3" customFormat="1">
      <c r="A335" s="4"/>
      <c r="B335" s="44"/>
      <c r="C335" s="15"/>
      <c r="D335" s="15"/>
      <c r="E335" s="10"/>
      <c r="F335" s="17"/>
      <c r="G335" s="8"/>
      <c r="H335" s="9"/>
      <c r="I335" s="9"/>
      <c r="J335" s="4"/>
    </row>
    <row r="336" spans="1:10" s="3" customFormat="1">
      <c r="A336" s="4"/>
      <c r="B336" s="44"/>
      <c r="C336" s="15"/>
      <c r="D336" s="15"/>
      <c r="E336" s="10"/>
      <c r="F336" s="17"/>
      <c r="G336" s="8"/>
      <c r="H336" s="9"/>
      <c r="I336" s="9"/>
      <c r="J336" s="4"/>
    </row>
    <row r="337" spans="1:10" s="3" customFormat="1">
      <c r="A337" s="4"/>
      <c r="B337" s="44"/>
      <c r="C337" s="15"/>
      <c r="D337" s="15"/>
      <c r="E337" s="10"/>
      <c r="F337" s="17"/>
      <c r="G337" s="8"/>
      <c r="H337" s="9"/>
      <c r="I337" s="9"/>
      <c r="J337" s="4"/>
    </row>
    <row r="338" spans="1:10" s="3" customFormat="1">
      <c r="A338" s="4"/>
      <c r="B338" s="44"/>
      <c r="C338" s="15"/>
      <c r="D338" s="15"/>
      <c r="E338" s="10"/>
      <c r="F338" s="17"/>
      <c r="G338" s="8"/>
      <c r="H338" s="9"/>
      <c r="I338" s="9"/>
      <c r="J338" s="4"/>
    </row>
    <row r="339" spans="1:10" s="3" customFormat="1">
      <c r="A339" s="4"/>
      <c r="B339" s="44"/>
      <c r="C339" s="15"/>
      <c r="D339" s="15"/>
      <c r="E339" s="10"/>
      <c r="F339" s="17"/>
      <c r="G339" s="8"/>
      <c r="H339" s="9"/>
      <c r="I339" s="9"/>
      <c r="J339" s="4"/>
    </row>
    <row r="340" spans="1:10" s="3" customFormat="1">
      <c r="A340" s="4"/>
      <c r="B340" s="44"/>
      <c r="C340" s="15"/>
      <c r="D340" s="15"/>
      <c r="E340" s="10"/>
      <c r="F340" s="17"/>
      <c r="G340" s="8"/>
      <c r="H340" s="9"/>
      <c r="I340" s="9"/>
      <c r="J340" s="4"/>
    </row>
    <row r="341" spans="1:10" s="3" customFormat="1">
      <c r="A341" s="4"/>
      <c r="B341" s="44"/>
      <c r="C341" s="15"/>
      <c r="D341" s="15"/>
      <c r="E341" s="10"/>
      <c r="F341" s="17"/>
      <c r="G341" s="8"/>
      <c r="H341" s="9"/>
      <c r="I341" s="9"/>
      <c r="J341" s="4"/>
    </row>
    <row r="342" spans="1:10" s="3" customFormat="1">
      <c r="A342" s="4"/>
      <c r="B342" s="44"/>
      <c r="C342" s="15"/>
      <c r="D342" s="15"/>
      <c r="E342" s="10"/>
      <c r="F342" s="17"/>
      <c r="G342" s="8"/>
      <c r="H342" s="9"/>
      <c r="I342" s="9"/>
      <c r="J342" s="4"/>
    </row>
    <row r="343" spans="1:10" s="3" customFormat="1">
      <c r="A343" s="4"/>
      <c r="B343" s="44"/>
      <c r="C343" s="15"/>
      <c r="D343" s="15"/>
      <c r="E343" s="10"/>
      <c r="F343" s="17"/>
      <c r="G343" s="8"/>
      <c r="H343" s="9"/>
      <c r="I343" s="9"/>
      <c r="J343" s="4"/>
    </row>
    <row r="344" spans="1:10" s="3" customFormat="1">
      <c r="A344" s="4"/>
      <c r="B344" s="44"/>
      <c r="C344" s="15"/>
      <c r="D344" s="15"/>
      <c r="E344" s="10"/>
      <c r="F344" s="17"/>
      <c r="G344" s="8"/>
      <c r="H344" s="9"/>
      <c r="I344" s="9"/>
      <c r="J344" s="4"/>
    </row>
    <row r="345" spans="1:10" s="3" customFormat="1">
      <c r="A345" s="4"/>
      <c r="B345" s="44"/>
      <c r="C345" s="15"/>
      <c r="D345" s="15"/>
      <c r="E345" s="10"/>
      <c r="F345" s="17"/>
      <c r="G345" s="8"/>
      <c r="H345" s="9"/>
      <c r="I345" s="9"/>
      <c r="J345" s="4"/>
    </row>
    <row r="346" spans="1:10" s="3" customFormat="1">
      <c r="A346" s="4"/>
      <c r="B346" s="44"/>
      <c r="C346" s="15"/>
      <c r="D346" s="15"/>
      <c r="E346" s="10"/>
      <c r="F346" s="17"/>
      <c r="G346" s="8"/>
      <c r="H346" s="9"/>
      <c r="I346" s="9"/>
      <c r="J346" s="4"/>
    </row>
    <row r="347" spans="1:10" s="3" customFormat="1">
      <c r="A347" s="4"/>
      <c r="B347" s="44"/>
      <c r="C347" s="15"/>
      <c r="D347" s="15"/>
      <c r="E347" s="10"/>
      <c r="F347" s="17"/>
      <c r="G347" s="8"/>
      <c r="H347" s="9"/>
      <c r="I347" s="9"/>
      <c r="J347" s="4"/>
    </row>
    <row r="348" spans="1:10" s="3" customFormat="1">
      <c r="A348" s="4"/>
      <c r="B348" s="44"/>
      <c r="C348" s="15"/>
      <c r="D348" s="15"/>
      <c r="E348" s="10"/>
      <c r="F348" s="17"/>
      <c r="G348" s="8"/>
      <c r="H348" s="9"/>
      <c r="I348" s="9"/>
      <c r="J348" s="4"/>
    </row>
    <row r="349" spans="1:10" s="3" customFormat="1">
      <c r="A349" s="4"/>
      <c r="B349" s="44"/>
      <c r="C349" s="15"/>
      <c r="D349" s="15"/>
      <c r="E349" s="10"/>
      <c r="F349" s="17"/>
      <c r="G349" s="8"/>
      <c r="H349" s="9"/>
      <c r="I349" s="9"/>
      <c r="J349" s="4"/>
    </row>
    <row r="350" spans="1:10" s="3" customFormat="1">
      <c r="A350" s="4"/>
      <c r="B350" s="44"/>
      <c r="C350" s="15"/>
      <c r="D350" s="15"/>
      <c r="E350" s="10"/>
      <c r="F350" s="17"/>
      <c r="G350" s="8"/>
      <c r="H350" s="9"/>
      <c r="I350" s="9"/>
      <c r="J350" s="4"/>
    </row>
    <row r="351" spans="1:10" s="3" customFormat="1">
      <c r="A351" s="4"/>
      <c r="B351" s="44"/>
      <c r="C351" s="15"/>
      <c r="D351" s="15"/>
      <c r="E351" s="10"/>
      <c r="F351" s="17"/>
      <c r="G351" s="8"/>
      <c r="H351" s="9"/>
      <c r="I351" s="9"/>
      <c r="J351" s="4"/>
    </row>
    <row r="352" spans="1:10" s="3" customFormat="1">
      <c r="A352" s="4"/>
      <c r="B352" s="44"/>
      <c r="C352" s="15"/>
      <c r="D352" s="15"/>
      <c r="E352" s="10"/>
      <c r="F352" s="17"/>
      <c r="G352" s="8"/>
      <c r="H352" s="9"/>
      <c r="I352" s="9"/>
      <c r="J352" s="4"/>
    </row>
    <row r="353" spans="1:10" s="3" customFormat="1">
      <c r="A353" s="4"/>
      <c r="B353" s="44"/>
      <c r="C353" s="15"/>
      <c r="D353" s="15"/>
      <c r="E353" s="10"/>
      <c r="F353" s="17"/>
      <c r="G353" s="8"/>
      <c r="H353" s="9"/>
      <c r="I353" s="9"/>
      <c r="J353" s="4"/>
    </row>
    <row r="354" spans="1:10" s="3" customFormat="1">
      <c r="A354" s="4"/>
      <c r="B354" s="44"/>
      <c r="C354" s="15"/>
      <c r="D354" s="15"/>
      <c r="E354" s="10"/>
      <c r="F354" s="17"/>
      <c r="G354" s="8"/>
      <c r="H354" s="9"/>
      <c r="I354" s="9"/>
      <c r="J354" s="4"/>
    </row>
    <row r="355" spans="1:10" s="3" customFormat="1">
      <c r="A355" s="4"/>
      <c r="B355" s="44"/>
      <c r="C355" s="15"/>
      <c r="D355" s="15"/>
      <c r="E355" s="10"/>
      <c r="F355" s="17"/>
      <c r="G355" s="8"/>
      <c r="H355" s="9"/>
      <c r="I355" s="9"/>
      <c r="J355" s="4"/>
    </row>
    <row r="356" spans="1:10" s="3" customFormat="1">
      <c r="A356" s="4"/>
      <c r="B356" s="44"/>
      <c r="C356" s="15"/>
      <c r="D356" s="15"/>
      <c r="E356" s="10"/>
      <c r="F356" s="17"/>
      <c r="G356" s="8"/>
      <c r="H356" s="9"/>
      <c r="I356" s="9"/>
      <c r="J356" s="4"/>
    </row>
    <row r="357" spans="1:10" s="3" customFormat="1">
      <c r="A357" s="4"/>
      <c r="B357" s="44"/>
      <c r="C357" s="15"/>
      <c r="D357" s="15"/>
      <c r="E357" s="10"/>
      <c r="F357" s="17"/>
      <c r="G357" s="8"/>
      <c r="H357" s="9"/>
      <c r="I357" s="9"/>
      <c r="J357" s="4"/>
    </row>
    <row r="358" spans="1:10" s="3" customFormat="1">
      <c r="A358" s="4"/>
      <c r="B358" s="44"/>
      <c r="C358" s="15"/>
      <c r="D358" s="15"/>
      <c r="E358" s="10"/>
      <c r="F358" s="17"/>
      <c r="G358" s="8"/>
      <c r="H358" s="9"/>
      <c r="I358" s="9"/>
      <c r="J358" s="4"/>
    </row>
    <row r="359" spans="1:10" s="3" customFormat="1">
      <c r="A359" s="4"/>
      <c r="B359" s="44"/>
      <c r="C359" s="15"/>
      <c r="D359" s="15"/>
      <c r="E359" s="10"/>
      <c r="F359" s="17"/>
      <c r="G359" s="8"/>
      <c r="H359" s="9"/>
      <c r="I359" s="9"/>
      <c r="J359" s="4"/>
    </row>
    <row r="360" spans="1:10" s="3" customFormat="1">
      <c r="A360" s="4"/>
      <c r="B360" s="44"/>
      <c r="C360" s="15"/>
      <c r="D360" s="15"/>
      <c r="E360" s="10"/>
      <c r="F360" s="17"/>
      <c r="G360" s="8"/>
      <c r="H360" s="9"/>
      <c r="I360" s="9"/>
      <c r="J360" s="4"/>
    </row>
    <row r="361" spans="1:10" s="3" customFormat="1">
      <c r="A361" s="4"/>
      <c r="B361" s="44"/>
      <c r="C361" s="15"/>
      <c r="D361" s="15"/>
      <c r="E361" s="10"/>
      <c r="F361" s="17"/>
      <c r="G361" s="8"/>
      <c r="H361" s="9"/>
      <c r="I361" s="9"/>
      <c r="J361" s="4"/>
    </row>
    <row r="362" spans="1:10" s="3" customFormat="1">
      <c r="A362" s="4"/>
      <c r="B362" s="44"/>
      <c r="C362" s="15"/>
      <c r="D362" s="15"/>
      <c r="E362" s="10"/>
      <c r="F362" s="17"/>
      <c r="G362" s="8"/>
      <c r="H362" s="9"/>
      <c r="I362" s="9"/>
      <c r="J362" s="4"/>
    </row>
    <row r="363" spans="1:10" s="3" customFormat="1">
      <c r="A363" s="4"/>
      <c r="B363" s="44"/>
      <c r="C363" s="15"/>
      <c r="D363" s="15"/>
      <c r="E363" s="10"/>
      <c r="F363" s="17"/>
      <c r="G363" s="8"/>
      <c r="H363" s="9"/>
      <c r="I363" s="9"/>
      <c r="J363" s="4"/>
    </row>
    <row r="364" spans="1:10" s="3" customFormat="1">
      <c r="A364" s="4"/>
      <c r="B364" s="44"/>
      <c r="C364" s="15"/>
      <c r="D364" s="15"/>
      <c r="E364" s="10"/>
      <c r="F364" s="17"/>
      <c r="G364" s="8"/>
      <c r="H364" s="9"/>
      <c r="I364" s="9"/>
      <c r="J364" s="4"/>
    </row>
    <row r="365" spans="1:10" s="3" customFormat="1">
      <c r="A365" s="4"/>
      <c r="B365" s="44"/>
      <c r="C365" s="15"/>
      <c r="D365" s="15"/>
      <c r="E365" s="10"/>
      <c r="F365" s="17"/>
      <c r="G365" s="8"/>
      <c r="H365" s="9"/>
      <c r="I365" s="9"/>
      <c r="J365" s="4"/>
    </row>
    <row r="366" spans="1:10" s="3" customFormat="1">
      <c r="A366" s="4"/>
      <c r="B366" s="44"/>
      <c r="C366" s="15"/>
      <c r="D366" s="15"/>
      <c r="E366" s="10"/>
      <c r="F366" s="17"/>
      <c r="G366" s="8"/>
      <c r="H366" s="9"/>
      <c r="I366" s="9"/>
      <c r="J366" s="4"/>
    </row>
    <row r="367" spans="1:10" s="3" customFormat="1">
      <c r="A367" s="4"/>
      <c r="B367" s="44"/>
      <c r="C367" s="15"/>
      <c r="D367" s="15"/>
      <c r="E367" s="10"/>
      <c r="F367" s="17"/>
      <c r="G367" s="8"/>
      <c r="H367" s="9"/>
      <c r="I367" s="9"/>
      <c r="J367" s="4"/>
    </row>
    <row r="368" spans="1:10" s="3" customFormat="1">
      <c r="A368" s="4"/>
      <c r="B368" s="44"/>
      <c r="C368" s="15"/>
      <c r="D368" s="15"/>
      <c r="E368" s="10"/>
      <c r="F368" s="17"/>
      <c r="G368" s="8"/>
      <c r="H368" s="9"/>
      <c r="I368" s="9"/>
      <c r="J368" s="4"/>
    </row>
    <row r="369" spans="1:10" s="3" customFormat="1">
      <c r="A369" s="4"/>
      <c r="B369" s="44"/>
      <c r="C369" s="15"/>
      <c r="D369" s="15"/>
      <c r="E369" s="10"/>
      <c r="F369" s="17"/>
      <c r="G369" s="8"/>
      <c r="H369" s="9"/>
      <c r="I369" s="9"/>
      <c r="J369" s="4"/>
    </row>
    <row r="370" spans="1:10" s="3" customFormat="1">
      <c r="A370" s="4"/>
      <c r="B370" s="44"/>
      <c r="C370" s="15"/>
      <c r="D370" s="15"/>
      <c r="E370" s="10"/>
      <c r="F370" s="17"/>
      <c r="G370" s="8"/>
      <c r="H370" s="9"/>
      <c r="I370" s="9"/>
      <c r="J370" s="4"/>
    </row>
    <row r="371" spans="1:10" s="3" customFormat="1">
      <c r="A371" s="4"/>
      <c r="B371" s="44"/>
      <c r="C371" s="15"/>
      <c r="D371" s="15"/>
      <c r="E371" s="10"/>
      <c r="F371" s="17"/>
      <c r="G371" s="8"/>
      <c r="H371" s="9"/>
      <c r="I371" s="9"/>
      <c r="J371" s="4"/>
    </row>
    <row r="372" spans="1:10" s="3" customFormat="1">
      <c r="A372" s="4"/>
      <c r="B372" s="44"/>
      <c r="C372" s="15"/>
      <c r="D372" s="15"/>
      <c r="E372" s="10"/>
      <c r="F372" s="17"/>
      <c r="G372" s="8"/>
      <c r="H372" s="9"/>
      <c r="I372" s="9"/>
      <c r="J372" s="4"/>
    </row>
    <row r="373" spans="1:10" s="3" customFormat="1">
      <c r="A373" s="4"/>
      <c r="B373" s="44"/>
      <c r="C373" s="15"/>
      <c r="D373" s="15"/>
      <c r="E373" s="10"/>
      <c r="F373" s="17"/>
      <c r="G373" s="8"/>
      <c r="H373" s="9"/>
      <c r="I373" s="9"/>
      <c r="J373" s="4"/>
    </row>
    <row r="374" spans="1:10" s="3" customFormat="1">
      <c r="A374" s="4"/>
      <c r="B374" s="44"/>
      <c r="C374" s="15"/>
      <c r="D374" s="15"/>
      <c r="E374" s="10"/>
      <c r="F374" s="17"/>
      <c r="G374" s="8"/>
      <c r="H374" s="9"/>
      <c r="I374" s="9"/>
      <c r="J374" s="4"/>
    </row>
    <row r="375" spans="1:10" s="3" customFormat="1">
      <c r="A375" s="4"/>
      <c r="B375" s="44"/>
      <c r="C375" s="15"/>
      <c r="D375" s="15"/>
      <c r="E375" s="10"/>
      <c r="F375" s="17"/>
      <c r="G375" s="8"/>
      <c r="H375" s="9"/>
      <c r="I375" s="9"/>
      <c r="J375" s="4"/>
    </row>
    <row r="376" spans="1:10" s="3" customFormat="1">
      <c r="A376" s="4"/>
      <c r="B376" s="44"/>
      <c r="C376" s="15"/>
      <c r="D376" s="15"/>
      <c r="E376" s="10"/>
      <c r="F376" s="17"/>
      <c r="G376" s="8"/>
      <c r="H376" s="9"/>
      <c r="I376" s="9"/>
      <c r="J376" s="4"/>
    </row>
    <row r="377" spans="1:10" s="3" customFormat="1">
      <c r="A377" s="4"/>
      <c r="B377" s="44"/>
      <c r="C377" s="15"/>
      <c r="D377" s="15"/>
      <c r="E377" s="10"/>
      <c r="F377" s="17"/>
      <c r="G377" s="8"/>
      <c r="H377" s="9"/>
      <c r="I377" s="9"/>
      <c r="J377" s="4"/>
    </row>
    <row r="378" spans="1:10" s="3" customFormat="1">
      <c r="A378" s="4"/>
      <c r="B378" s="44"/>
      <c r="C378" s="15"/>
      <c r="D378" s="15"/>
      <c r="E378" s="10"/>
      <c r="F378" s="17"/>
      <c r="G378" s="8"/>
      <c r="H378" s="9"/>
      <c r="I378" s="9"/>
      <c r="J378" s="4"/>
    </row>
    <row r="379" spans="1:10" s="3" customFormat="1">
      <c r="A379" s="4"/>
      <c r="B379" s="44"/>
      <c r="C379" s="15"/>
      <c r="D379" s="15"/>
      <c r="E379" s="10"/>
      <c r="F379" s="17"/>
      <c r="G379" s="8"/>
      <c r="H379" s="9"/>
      <c r="I379" s="9"/>
      <c r="J379" s="4"/>
    </row>
    <row r="380" spans="1:10" s="3" customFormat="1">
      <c r="A380" s="4"/>
      <c r="B380" s="44"/>
      <c r="C380" s="15"/>
      <c r="D380" s="15"/>
      <c r="E380" s="10"/>
      <c r="F380" s="17"/>
      <c r="G380" s="8"/>
      <c r="H380" s="9"/>
      <c r="I380" s="9"/>
      <c r="J380" s="4"/>
    </row>
    <row r="381" spans="1:10" s="3" customFormat="1">
      <c r="A381" s="4"/>
      <c r="B381" s="44"/>
      <c r="C381" s="15"/>
      <c r="D381" s="15"/>
      <c r="E381" s="10"/>
      <c r="F381" s="17"/>
      <c r="G381" s="8"/>
      <c r="H381" s="9"/>
      <c r="I381" s="9"/>
      <c r="J381" s="4"/>
    </row>
    <row r="382" spans="1:10" s="3" customFormat="1">
      <c r="A382" s="4"/>
      <c r="B382" s="44"/>
      <c r="C382" s="15"/>
      <c r="D382" s="15"/>
      <c r="E382" s="10"/>
      <c r="F382" s="17"/>
      <c r="G382" s="8"/>
      <c r="H382" s="9"/>
      <c r="I382" s="9"/>
      <c r="J382" s="4"/>
    </row>
    <row r="383" spans="1:10" s="3" customFormat="1">
      <c r="A383" s="4"/>
      <c r="B383" s="44"/>
      <c r="C383" s="15"/>
      <c r="D383" s="15"/>
      <c r="E383" s="10"/>
      <c r="F383" s="17"/>
      <c r="G383" s="8"/>
      <c r="H383" s="9"/>
      <c r="I383" s="9"/>
      <c r="J383" s="4"/>
    </row>
    <row r="384" spans="1:10" s="3" customFormat="1">
      <c r="A384" s="4"/>
      <c r="B384" s="44"/>
      <c r="C384" s="15"/>
      <c r="D384" s="15"/>
      <c r="E384" s="10"/>
      <c r="F384" s="17"/>
      <c r="G384" s="8"/>
      <c r="H384" s="9"/>
      <c r="I384" s="9"/>
      <c r="J384" s="4"/>
    </row>
    <row r="385" spans="1:10" s="3" customFormat="1">
      <c r="A385" s="4"/>
      <c r="B385" s="44"/>
      <c r="C385" s="15"/>
      <c r="D385" s="15"/>
      <c r="E385" s="10"/>
      <c r="F385" s="17"/>
      <c r="G385" s="8"/>
      <c r="H385" s="9"/>
      <c r="I385" s="9"/>
      <c r="J385" s="4"/>
    </row>
    <row r="386" spans="1:10" s="3" customFormat="1">
      <c r="A386" s="4"/>
      <c r="B386" s="44"/>
      <c r="C386" s="15"/>
      <c r="D386" s="15"/>
      <c r="E386" s="10"/>
      <c r="F386" s="17"/>
      <c r="G386" s="8"/>
      <c r="H386" s="9"/>
      <c r="I386" s="9"/>
      <c r="J386" s="4"/>
    </row>
    <row r="387" spans="1:10" s="3" customFormat="1">
      <c r="A387" s="4"/>
      <c r="B387" s="44"/>
      <c r="C387" s="15"/>
      <c r="D387" s="15"/>
      <c r="E387" s="10"/>
      <c r="F387" s="17"/>
      <c r="G387" s="8"/>
      <c r="H387" s="9"/>
      <c r="I387" s="9"/>
      <c r="J387" s="4"/>
    </row>
    <row r="388" spans="1:10" s="3" customFormat="1">
      <c r="A388" s="4"/>
      <c r="B388" s="44"/>
      <c r="C388" s="15"/>
      <c r="D388" s="15"/>
      <c r="E388" s="10"/>
      <c r="F388" s="17"/>
      <c r="G388" s="8"/>
      <c r="H388" s="9"/>
      <c r="I388" s="9"/>
      <c r="J388" s="4"/>
    </row>
    <row r="389" spans="1:10" s="3" customFormat="1">
      <c r="A389" s="4"/>
      <c r="B389" s="44"/>
      <c r="C389" s="15"/>
      <c r="D389" s="15"/>
      <c r="E389" s="10"/>
      <c r="F389" s="17"/>
      <c r="G389" s="8"/>
      <c r="H389" s="9"/>
      <c r="I389" s="9"/>
      <c r="J389" s="4"/>
    </row>
    <row r="390" spans="1:10" s="3" customFormat="1">
      <c r="A390" s="4"/>
      <c r="B390" s="44"/>
      <c r="C390" s="15"/>
      <c r="D390" s="15"/>
      <c r="E390" s="10"/>
      <c r="F390" s="17"/>
      <c r="G390" s="8"/>
      <c r="H390" s="9"/>
      <c r="I390" s="9"/>
      <c r="J390" s="4"/>
    </row>
    <row r="391" spans="1:10" s="3" customFormat="1">
      <c r="A391" s="4"/>
      <c r="B391" s="44"/>
      <c r="C391" s="15"/>
      <c r="D391" s="15"/>
      <c r="E391" s="10"/>
      <c r="F391" s="17"/>
      <c r="G391" s="8"/>
      <c r="H391" s="9"/>
      <c r="I391" s="9"/>
      <c r="J391" s="4"/>
    </row>
    <row r="392" spans="1:10" s="3" customFormat="1">
      <c r="A392" s="4"/>
      <c r="B392" s="44"/>
      <c r="C392" s="15"/>
      <c r="D392" s="15"/>
      <c r="E392" s="10"/>
      <c r="F392" s="17"/>
      <c r="G392" s="8"/>
      <c r="H392" s="9"/>
      <c r="I392" s="9"/>
      <c r="J392" s="4"/>
    </row>
    <row r="393" spans="1:10" s="3" customFormat="1">
      <c r="A393" s="4"/>
      <c r="B393" s="44"/>
      <c r="C393" s="15"/>
      <c r="D393" s="15"/>
      <c r="E393" s="10"/>
      <c r="F393" s="17"/>
      <c r="G393" s="8"/>
      <c r="H393" s="9"/>
      <c r="I393" s="9"/>
      <c r="J393" s="4"/>
    </row>
    <row r="394" spans="1:10" s="3" customFormat="1">
      <c r="A394" s="4"/>
      <c r="B394" s="44"/>
      <c r="C394" s="15"/>
      <c r="D394" s="15"/>
      <c r="E394" s="10"/>
      <c r="F394" s="17"/>
      <c r="G394" s="8"/>
      <c r="H394" s="9"/>
      <c r="I394" s="9"/>
      <c r="J394" s="4"/>
    </row>
    <row r="395" spans="1:10" s="3" customFormat="1">
      <c r="A395" s="4"/>
      <c r="B395" s="44"/>
      <c r="C395" s="15"/>
      <c r="D395" s="15"/>
      <c r="E395" s="10"/>
      <c r="F395" s="17"/>
      <c r="G395" s="8"/>
      <c r="H395" s="9"/>
      <c r="I395" s="9"/>
      <c r="J395" s="4"/>
    </row>
    <row r="396" spans="1:10" s="3" customFormat="1">
      <c r="A396" s="4"/>
      <c r="B396" s="44"/>
      <c r="C396" s="15"/>
      <c r="D396" s="15"/>
      <c r="E396" s="10"/>
      <c r="F396" s="17"/>
      <c r="G396" s="8"/>
      <c r="H396" s="9"/>
      <c r="I396" s="9"/>
      <c r="J396" s="4"/>
    </row>
    <row r="397" spans="1:10" s="3" customFormat="1">
      <c r="A397" s="4"/>
      <c r="B397" s="44"/>
      <c r="C397" s="15"/>
      <c r="D397" s="15"/>
      <c r="E397" s="10"/>
      <c r="F397" s="17"/>
      <c r="G397" s="8"/>
      <c r="H397" s="9"/>
      <c r="I397" s="9"/>
      <c r="J397" s="4"/>
    </row>
    <row r="398" spans="1:10" s="3" customFormat="1">
      <c r="A398" s="4"/>
      <c r="B398" s="44"/>
      <c r="C398" s="15"/>
      <c r="D398" s="15"/>
      <c r="E398" s="10"/>
      <c r="F398" s="17"/>
      <c r="G398" s="8"/>
      <c r="H398" s="9"/>
      <c r="I398" s="9"/>
      <c r="J398" s="4"/>
    </row>
    <row r="399" spans="1:10" s="3" customFormat="1">
      <c r="A399" s="4"/>
      <c r="B399" s="44"/>
      <c r="C399" s="15"/>
      <c r="D399" s="15"/>
      <c r="E399" s="10"/>
      <c r="F399" s="17"/>
      <c r="G399" s="8"/>
      <c r="H399" s="9"/>
      <c r="I399" s="9"/>
      <c r="J399" s="4"/>
    </row>
    <row r="400" spans="1:10" s="3" customFormat="1">
      <c r="A400" s="4"/>
      <c r="B400" s="44"/>
      <c r="C400" s="15"/>
      <c r="D400" s="15"/>
      <c r="E400" s="10"/>
      <c r="F400" s="17"/>
      <c r="G400" s="8"/>
      <c r="H400" s="9"/>
      <c r="I400" s="9"/>
      <c r="J400" s="4"/>
    </row>
    <row r="401" spans="1:10" s="3" customFormat="1">
      <c r="A401" s="4"/>
      <c r="B401" s="44"/>
      <c r="C401" s="15"/>
      <c r="D401" s="15"/>
      <c r="E401" s="10"/>
      <c r="F401" s="17"/>
      <c r="G401" s="8"/>
      <c r="H401" s="9"/>
      <c r="I401" s="9"/>
      <c r="J401" s="4"/>
    </row>
    <row r="402" spans="1:10" s="3" customFormat="1">
      <c r="A402" s="4"/>
      <c r="B402" s="44"/>
      <c r="C402" s="15"/>
      <c r="D402" s="15"/>
      <c r="E402" s="10"/>
      <c r="F402" s="17"/>
      <c r="G402" s="8"/>
      <c r="H402" s="9"/>
      <c r="I402" s="9"/>
      <c r="J402" s="4"/>
    </row>
    <row r="403" spans="1:10" s="3" customFormat="1">
      <c r="A403" s="4"/>
      <c r="B403" s="44"/>
      <c r="C403" s="15"/>
      <c r="D403" s="15"/>
      <c r="E403" s="10"/>
      <c r="F403" s="17"/>
      <c r="G403" s="8"/>
      <c r="H403" s="9"/>
      <c r="I403" s="9"/>
      <c r="J403" s="4"/>
    </row>
    <row r="404" spans="1:10" s="3" customFormat="1">
      <c r="A404" s="4"/>
      <c r="B404" s="44"/>
      <c r="C404" s="15"/>
      <c r="D404" s="15"/>
      <c r="E404" s="10"/>
      <c r="F404" s="17"/>
      <c r="G404" s="8"/>
      <c r="H404" s="9"/>
      <c r="I404" s="9"/>
      <c r="J404" s="4"/>
    </row>
    <row r="405" spans="1:10" s="3" customFormat="1">
      <c r="A405" s="4"/>
      <c r="B405" s="44"/>
      <c r="C405" s="15"/>
      <c r="D405" s="15"/>
      <c r="E405" s="10"/>
      <c r="F405" s="17"/>
      <c r="G405" s="8"/>
      <c r="H405" s="9"/>
      <c r="I405" s="9"/>
      <c r="J405" s="4"/>
    </row>
    <row r="406" spans="1:10" s="3" customFormat="1">
      <c r="A406" s="4"/>
      <c r="B406" s="44"/>
      <c r="C406" s="15"/>
      <c r="D406" s="15"/>
      <c r="E406" s="10"/>
      <c r="F406" s="17"/>
      <c r="G406" s="8"/>
      <c r="H406" s="9"/>
      <c r="I406" s="9"/>
      <c r="J406" s="4"/>
    </row>
    <row r="407" spans="1:10" s="3" customFormat="1">
      <c r="A407" s="4"/>
      <c r="B407" s="44"/>
      <c r="C407" s="15"/>
      <c r="D407" s="15"/>
      <c r="E407" s="10"/>
      <c r="F407" s="17"/>
      <c r="G407" s="8"/>
      <c r="H407" s="9"/>
      <c r="I407" s="9"/>
      <c r="J407" s="4"/>
    </row>
    <row r="408" spans="1:10" s="3" customFormat="1">
      <c r="A408" s="4"/>
      <c r="B408" s="44"/>
      <c r="C408" s="15"/>
      <c r="D408" s="15"/>
      <c r="E408" s="10"/>
      <c r="F408" s="17"/>
      <c r="G408" s="8"/>
      <c r="H408" s="9"/>
      <c r="I408" s="9"/>
      <c r="J408" s="4"/>
    </row>
    <row r="409" spans="1:10" s="3" customFormat="1">
      <c r="A409" s="4"/>
      <c r="B409" s="44"/>
      <c r="C409" s="15"/>
      <c r="D409" s="15"/>
      <c r="E409" s="10"/>
      <c r="F409" s="17"/>
      <c r="G409" s="8"/>
      <c r="H409" s="9"/>
      <c r="I409" s="9"/>
      <c r="J409" s="4"/>
    </row>
    <row r="410" spans="1:10" s="3" customFormat="1">
      <c r="A410" s="4"/>
      <c r="B410" s="44"/>
      <c r="C410" s="15"/>
      <c r="D410" s="15"/>
      <c r="E410" s="10"/>
      <c r="F410" s="17"/>
      <c r="G410" s="8"/>
      <c r="H410" s="9"/>
      <c r="I410" s="9"/>
      <c r="J410" s="4"/>
    </row>
    <row r="411" spans="1:10" s="3" customFormat="1">
      <c r="A411" s="4"/>
      <c r="B411" s="44"/>
      <c r="C411" s="15"/>
      <c r="D411" s="15"/>
      <c r="E411" s="10"/>
      <c r="F411" s="17"/>
      <c r="G411" s="8"/>
      <c r="H411" s="9"/>
      <c r="I411" s="9"/>
      <c r="J411" s="4"/>
    </row>
    <row r="412" spans="1:10" s="3" customFormat="1">
      <c r="A412" s="4"/>
      <c r="B412" s="44"/>
      <c r="C412" s="15"/>
      <c r="D412" s="15"/>
      <c r="E412" s="10"/>
      <c r="F412" s="17"/>
      <c r="G412" s="8"/>
      <c r="H412" s="9"/>
      <c r="I412" s="9"/>
      <c r="J412" s="4"/>
    </row>
    <row r="413" spans="1:10" s="3" customFormat="1">
      <c r="A413" s="4"/>
      <c r="B413" s="44"/>
      <c r="C413" s="15"/>
      <c r="D413" s="15"/>
      <c r="E413" s="10"/>
      <c r="F413" s="17"/>
      <c r="G413" s="8"/>
      <c r="H413" s="9"/>
      <c r="I413" s="9"/>
      <c r="J413" s="4"/>
    </row>
    <row r="414" spans="1:10" s="3" customFormat="1">
      <c r="A414" s="4"/>
      <c r="B414" s="44"/>
      <c r="C414" s="15"/>
      <c r="D414" s="15"/>
      <c r="E414" s="10"/>
      <c r="F414" s="17"/>
      <c r="G414" s="8"/>
      <c r="H414" s="9"/>
      <c r="I414" s="9"/>
      <c r="J414" s="4"/>
    </row>
    <row r="415" spans="1:10" s="3" customFormat="1">
      <c r="A415" s="4"/>
      <c r="B415" s="44"/>
      <c r="C415" s="15"/>
      <c r="D415" s="15"/>
      <c r="E415" s="10"/>
      <c r="F415" s="17"/>
      <c r="G415" s="8"/>
      <c r="H415" s="9"/>
      <c r="I415" s="9"/>
      <c r="J415" s="4"/>
    </row>
    <row r="416" spans="1:10" s="3" customFormat="1">
      <c r="A416" s="4"/>
      <c r="B416" s="44"/>
      <c r="C416" s="15"/>
      <c r="D416" s="15"/>
      <c r="E416" s="10"/>
      <c r="F416" s="17"/>
      <c r="G416" s="8"/>
      <c r="H416" s="9"/>
      <c r="I416" s="9"/>
      <c r="J416" s="4"/>
    </row>
    <row r="417" spans="1:10" s="3" customFormat="1">
      <c r="A417" s="4"/>
      <c r="B417" s="44"/>
      <c r="C417" s="15"/>
      <c r="D417" s="15"/>
      <c r="E417" s="10"/>
      <c r="F417" s="17"/>
      <c r="G417" s="8"/>
      <c r="H417" s="9"/>
      <c r="I417" s="9"/>
      <c r="J417" s="4"/>
    </row>
    <row r="418" spans="1:10" s="3" customFormat="1">
      <c r="A418" s="4"/>
      <c r="B418" s="44"/>
      <c r="C418" s="15"/>
      <c r="D418" s="15"/>
      <c r="E418" s="10"/>
      <c r="F418" s="17"/>
      <c r="G418" s="8"/>
      <c r="H418" s="9"/>
      <c r="I418" s="9"/>
      <c r="J418" s="4"/>
    </row>
    <row r="419" spans="1:10" s="3" customFormat="1">
      <c r="A419" s="4"/>
      <c r="B419" s="44"/>
      <c r="C419" s="15"/>
      <c r="D419" s="15"/>
      <c r="E419" s="10"/>
      <c r="F419" s="17"/>
      <c r="G419" s="8"/>
      <c r="H419" s="9"/>
      <c r="I419" s="9"/>
      <c r="J419" s="4"/>
    </row>
    <row r="420" spans="1:10" s="3" customFormat="1">
      <c r="A420" s="4"/>
      <c r="B420" s="44"/>
      <c r="C420" s="15"/>
      <c r="D420" s="15"/>
      <c r="E420" s="10"/>
      <c r="F420" s="17"/>
      <c r="G420" s="8"/>
      <c r="H420" s="9"/>
      <c r="I420" s="9"/>
      <c r="J420" s="4"/>
    </row>
    <row r="421" spans="1:10" s="3" customFormat="1">
      <c r="A421" s="4"/>
      <c r="B421" s="44"/>
      <c r="C421" s="15"/>
      <c r="D421" s="15"/>
      <c r="E421" s="10"/>
      <c r="F421" s="17"/>
      <c r="G421" s="8"/>
      <c r="H421" s="9"/>
      <c r="I421" s="9"/>
      <c r="J421" s="4"/>
    </row>
    <row r="422" spans="1:10" s="3" customFormat="1">
      <c r="A422" s="4"/>
      <c r="B422" s="44"/>
      <c r="C422" s="15"/>
      <c r="D422" s="15"/>
      <c r="E422" s="10"/>
      <c r="F422" s="17"/>
      <c r="G422" s="8"/>
      <c r="H422" s="9"/>
      <c r="I422" s="9"/>
      <c r="J422" s="4"/>
    </row>
    <row r="423" spans="1:10" s="3" customFormat="1">
      <c r="A423" s="4"/>
      <c r="B423" s="44"/>
      <c r="C423" s="15"/>
      <c r="D423" s="15"/>
      <c r="E423" s="10"/>
      <c r="F423" s="17"/>
      <c r="G423" s="8"/>
      <c r="H423" s="9"/>
      <c r="I423" s="9"/>
      <c r="J423" s="4"/>
    </row>
    <row r="424" spans="1:10" s="3" customFormat="1">
      <c r="A424" s="4"/>
      <c r="B424" s="44"/>
      <c r="C424" s="15"/>
      <c r="D424" s="15"/>
      <c r="E424" s="10"/>
      <c r="F424" s="17"/>
      <c r="G424" s="8"/>
      <c r="H424" s="9"/>
      <c r="I424" s="9"/>
      <c r="J424" s="4"/>
    </row>
    <row r="425" spans="1:10" s="3" customFormat="1">
      <c r="A425" s="4"/>
      <c r="B425" s="44"/>
      <c r="C425" s="15"/>
      <c r="D425" s="15"/>
      <c r="E425" s="10"/>
      <c r="F425" s="17"/>
      <c r="G425" s="8"/>
      <c r="H425" s="9"/>
      <c r="I425" s="9"/>
      <c r="J425" s="4"/>
    </row>
    <row r="426" spans="1:10" s="3" customFormat="1">
      <c r="A426" s="4"/>
      <c r="B426" s="44"/>
      <c r="C426" s="15"/>
      <c r="D426" s="15"/>
      <c r="E426" s="10"/>
      <c r="F426" s="17"/>
      <c r="G426" s="8"/>
      <c r="H426" s="9"/>
      <c r="I426" s="9"/>
      <c r="J426" s="4"/>
    </row>
    <row r="427" spans="1:10" s="3" customFormat="1">
      <c r="A427" s="4"/>
      <c r="B427" s="44"/>
      <c r="C427" s="15"/>
      <c r="D427" s="15"/>
      <c r="E427" s="10"/>
      <c r="F427" s="17"/>
      <c r="G427" s="8"/>
      <c r="H427" s="9"/>
      <c r="I427" s="9"/>
      <c r="J427" s="4"/>
    </row>
    <row r="428" spans="1:10" s="3" customFormat="1">
      <c r="A428" s="4"/>
      <c r="B428" s="44"/>
      <c r="C428" s="15"/>
      <c r="D428" s="15"/>
      <c r="E428" s="10"/>
      <c r="F428" s="17"/>
      <c r="G428" s="8"/>
      <c r="H428" s="9"/>
      <c r="I428" s="9"/>
      <c r="J428" s="4"/>
    </row>
    <row r="429" spans="1:10" s="3" customFormat="1">
      <c r="A429" s="4"/>
      <c r="B429" s="44"/>
      <c r="C429" s="15"/>
      <c r="D429" s="15"/>
      <c r="E429" s="10"/>
      <c r="F429" s="17"/>
      <c r="G429" s="8"/>
      <c r="H429" s="9"/>
      <c r="I429" s="9"/>
      <c r="J429" s="4"/>
    </row>
    <row r="430" spans="1:10" s="3" customFormat="1">
      <c r="A430" s="4"/>
      <c r="B430" s="44"/>
      <c r="C430" s="15"/>
      <c r="D430" s="15"/>
      <c r="E430" s="10"/>
      <c r="F430" s="17"/>
      <c r="G430" s="8"/>
      <c r="H430" s="9"/>
      <c r="I430" s="9"/>
      <c r="J430" s="4"/>
    </row>
    <row r="431" spans="1:10" s="3" customFormat="1">
      <c r="A431" s="4"/>
      <c r="B431" s="44"/>
      <c r="C431" s="15"/>
      <c r="D431" s="15"/>
      <c r="E431" s="10"/>
      <c r="F431" s="17"/>
      <c r="G431" s="8"/>
      <c r="H431" s="9"/>
      <c r="I431" s="9"/>
      <c r="J431" s="4"/>
    </row>
    <row r="432" spans="1:10" s="3" customFormat="1">
      <c r="A432" s="4"/>
      <c r="B432" s="44"/>
      <c r="C432" s="15"/>
      <c r="D432" s="15"/>
      <c r="E432" s="10"/>
      <c r="F432" s="17"/>
      <c r="G432" s="8"/>
      <c r="H432" s="9"/>
      <c r="I432" s="9"/>
      <c r="J432" s="4"/>
    </row>
    <row r="433" spans="1:10" s="3" customFormat="1">
      <c r="A433" s="4"/>
      <c r="B433" s="44"/>
      <c r="C433" s="15"/>
      <c r="D433" s="15"/>
      <c r="E433" s="10"/>
      <c r="F433" s="17"/>
      <c r="G433" s="8"/>
      <c r="H433" s="9"/>
      <c r="I433" s="9"/>
      <c r="J433" s="4"/>
    </row>
    <row r="434" spans="1:10" s="3" customFormat="1">
      <c r="A434" s="4"/>
      <c r="B434" s="44"/>
      <c r="C434" s="15"/>
      <c r="D434" s="15"/>
      <c r="E434" s="10"/>
      <c r="F434" s="17"/>
      <c r="G434" s="8"/>
      <c r="H434" s="9"/>
      <c r="I434" s="9"/>
      <c r="J434" s="4"/>
    </row>
    <row r="435" spans="1:10" s="3" customFormat="1">
      <c r="A435" s="4"/>
      <c r="B435" s="44"/>
      <c r="C435" s="15"/>
      <c r="D435" s="15"/>
      <c r="E435" s="10"/>
      <c r="F435" s="17"/>
      <c r="G435" s="8"/>
      <c r="H435" s="9"/>
      <c r="I435" s="9"/>
      <c r="J435" s="4"/>
    </row>
    <row r="436" spans="1:10" s="3" customFormat="1">
      <c r="A436" s="4"/>
      <c r="B436" s="44"/>
      <c r="C436" s="15"/>
      <c r="D436" s="15"/>
      <c r="E436" s="10"/>
      <c r="F436" s="17"/>
      <c r="G436" s="8"/>
      <c r="H436" s="9"/>
      <c r="I436" s="9"/>
      <c r="J436" s="4"/>
    </row>
    <row r="437" spans="1:10" s="3" customFormat="1">
      <c r="A437" s="4"/>
      <c r="B437" s="44"/>
      <c r="C437" s="15"/>
      <c r="D437" s="15"/>
      <c r="E437" s="10"/>
      <c r="F437" s="17"/>
      <c r="G437" s="8"/>
      <c r="H437" s="9"/>
      <c r="I437" s="9"/>
      <c r="J437" s="4"/>
    </row>
    <row r="438" spans="1:10" s="3" customFormat="1">
      <c r="A438" s="4"/>
      <c r="B438" s="44"/>
      <c r="C438" s="15"/>
      <c r="D438" s="15"/>
      <c r="E438" s="10"/>
      <c r="F438" s="17"/>
      <c r="G438" s="8"/>
      <c r="H438" s="9"/>
      <c r="I438" s="9"/>
      <c r="J438" s="4"/>
    </row>
    <row r="439" spans="1:10" s="3" customFormat="1">
      <c r="A439" s="4"/>
      <c r="B439" s="44"/>
      <c r="C439" s="15"/>
      <c r="D439" s="15"/>
      <c r="E439" s="10"/>
      <c r="F439" s="17"/>
      <c r="G439" s="8"/>
      <c r="H439" s="9"/>
      <c r="I439" s="9"/>
      <c r="J439" s="4"/>
    </row>
    <row r="440" spans="1:10" s="3" customFormat="1">
      <c r="A440" s="4"/>
      <c r="B440" s="44"/>
      <c r="C440" s="15"/>
      <c r="D440" s="15"/>
      <c r="E440" s="10"/>
      <c r="F440" s="17"/>
      <c r="G440" s="8"/>
      <c r="H440" s="9"/>
      <c r="I440" s="9"/>
      <c r="J440" s="4"/>
    </row>
    <row r="441" spans="1:10" s="3" customFormat="1">
      <c r="A441" s="4"/>
      <c r="B441" s="44"/>
      <c r="C441" s="15"/>
      <c r="D441" s="15"/>
      <c r="E441" s="10"/>
      <c r="F441" s="17"/>
      <c r="G441" s="8"/>
      <c r="H441" s="9"/>
      <c r="I441" s="9"/>
      <c r="J441" s="4"/>
    </row>
    <row r="442" spans="1:10" s="3" customFormat="1">
      <c r="A442" s="4"/>
      <c r="B442" s="44"/>
      <c r="C442" s="15"/>
      <c r="D442" s="15"/>
      <c r="E442" s="10"/>
      <c r="F442" s="17"/>
      <c r="G442" s="8"/>
      <c r="H442" s="9"/>
      <c r="I442" s="9"/>
      <c r="J442" s="4"/>
    </row>
    <row r="443" spans="1:10" s="3" customFormat="1">
      <c r="A443" s="4"/>
      <c r="B443" s="44"/>
      <c r="C443" s="15"/>
      <c r="D443" s="15"/>
      <c r="E443" s="10"/>
      <c r="F443" s="17"/>
      <c r="G443" s="8"/>
      <c r="H443" s="9"/>
      <c r="I443" s="9"/>
      <c r="J443" s="4"/>
    </row>
    <row r="444" spans="1:10" s="3" customFormat="1">
      <c r="A444" s="4"/>
      <c r="B444" s="44"/>
      <c r="C444" s="15"/>
      <c r="D444" s="15"/>
      <c r="E444" s="10"/>
      <c r="F444" s="17"/>
      <c r="G444" s="8"/>
      <c r="H444" s="9"/>
      <c r="I444" s="9"/>
      <c r="J444" s="4"/>
    </row>
    <row r="445" spans="1:10" s="3" customFormat="1">
      <c r="A445" s="4"/>
      <c r="B445" s="44"/>
      <c r="C445" s="15"/>
      <c r="D445" s="15"/>
      <c r="E445" s="10"/>
      <c r="F445" s="17"/>
      <c r="G445" s="8"/>
      <c r="H445" s="9"/>
      <c r="I445" s="9"/>
      <c r="J445" s="4"/>
    </row>
    <row r="446" spans="1:10" s="3" customFormat="1">
      <c r="A446" s="4"/>
      <c r="B446" s="44"/>
      <c r="C446" s="15"/>
      <c r="D446" s="15"/>
      <c r="E446" s="10"/>
      <c r="F446" s="17"/>
      <c r="G446" s="8"/>
      <c r="H446" s="9"/>
      <c r="I446" s="9"/>
      <c r="J446" s="4"/>
    </row>
    <row r="447" spans="1:10" s="3" customFormat="1">
      <c r="A447" s="4"/>
      <c r="B447" s="44"/>
      <c r="C447" s="15"/>
      <c r="D447" s="15"/>
      <c r="E447" s="10"/>
      <c r="F447" s="17"/>
      <c r="G447" s="8"/>
      <c r="H447" s="9"/>
      <c r="I447" s="9"/>
      <c r="J447" s="4"/>
    </row>
    <row r="448" spans="1:10" s="3" customFormat="1">
      <c r="A448" s="4"/>
      <c r="B448" s="44"/>
      <c r="C448" s="15"/>
      <c r="D448" s="15"/>
      <c r="E448" s="10"/>
      <c r="F448" s="17"/>
      <c r="G448" s="8"/>
      <c r="H448" s="9"/>
      <c r="I448" s="9"/>
      <c r="J448" s="4"/>
    </row>
    <row r="449" spans="1:10" s="3" customFormat="1">
      <c r="A449" s="4"/>
      <c r="B449" s="44"/>
      <c r="C449" s="15"/>
      <c r="D449" s="15"/>
      <c r="E449" s="10"/>
      <c r="F449" s="17"/>
      <c r="G449" s="8"/>
      <c r="H449" s="9"/>
      <c r="I449" s="9"/>
      <c r="J449" s="4"/>
    </row>
    <row r="450" spans="1:10" s="3" customFormat="1">
      <c r="A450" s="4"/>
      <c r="B450" s="44"/>
      <c r="C450" s="15"/>
      <c r="D450" s="15"/>
      <c r="E450" s="10"/>
      <c r="F450" s="17"/>
      <c r="G450" s="8"/>
      <c r="H450" s="9"/>
      <c r="I450" s="9"/>
      <c r="J450" s="4"/>
    </row>
    <row r="451" spans="1:10" s="3" customFormat="1">
      <c r="A451" s="4"/>
      <c r="B451" s="44"/>
      <c r="C451" s="15"/>
      <c r="D451" s="15"/>
      <c r="E451" s="10"/>
      <c r="F451" s="17"/>
      <c r="G451" s="8"/>
      <c r="H451" s="9"/>
      <c r="I451" s="9"/>
      <c r="J451" s="4"/>
    </row>
    <row r="452" spans="1:10" s="3" customFormat="1">
      <c r="A452" s="4"/>
      <c r="B452" s="44"/>
      <c r="C452" s="15"/>
      <c r="D452" s="15"/>
      <c r="E452" s="10"/>
      <c r="F452" s="17"/>
      <c r="G452" s="8"/>
      <c r="H452" s="9"/>
      <c r="I452" s="9"/>
      <c r="J452" s="4"/>
    </row>
    <row r="453" spans="1:10" s="3" customFormat="1">
      <c r="A453" s="4"/>
      <c r="B453" s="44"/>
      <c r="C453" s="15"/>
      <c r="D453" s="15"/>
      <c r="E453" s="10"/>
      <c r="F453" s="17"/>
      <c r="G453" s="8"/>
      <c r="H453" s="9"/>
      <c r="I453" s="9"/>
      <c r="J453" s="4"/>
    </row>
    <row r="454" spans="1:10" s="3" customFormat="1">
      <c r="A454" s="4"/>
      <c r="B454" s="44"/>
      <c r="C454" s="15"/>
      <c r="D454" s="15"/>
      <c r="E454" s="10"/>
      <c r="F454" s="17"/>
      <c r="G454" s="8"/>
      <c r="H454" s="9"/>
      <c r="I454" s="9"/>
      <c r="J454" s="4"/>
    </row>
    <row r="455" spans="1:10" s="3" customFormat="1">
      <c r="A455" s="4"/>
      <c r="B455" s="44"/>
      <c r="C455" s="15"/>
      <c r="D455" s="15"/>
      <c r="E455" s="10"/>
      <c r="F455" s="17"/>
      <c r="G455" s="8"/>
      <c r="H455" s="9"/>
      <c r="I455" s="9"/>
      <c r="J455" s="4"/>
    </row>
    <row r="456" spans="1:10" s="3" customFormat="1">
      <c r="A456" s="4"/>
      <c r="B456" s="44"/>
      <c r="C456" s="15"/>
      <c r="D456" s="15"/>
      <c r="E456" s="10"/>
      <c r="F456" s="17"/>
      <c r="G456" s="8"/>
      <c r="H456" s="9"/>
      <c r="I456" s="9"/>
      <c r="J456" s="4"/>
    </row>
    <row r="457" spans="1:10" s="3" customFormat="1">
      <c r="A457" s="4"/>
      <c r="B457" s="44"/>
      <c r="C457" s="15"/>
      <c r="D457" s="15"/>
      <c r="E457" s="10"/>
      <c r="F457" s="17"/>
      <c r="G457" s="8"/>
      <c r="H457" s="9"/>
      <c r="I457" s="9"/>
      <c r="J457" s="4"/>
    </row>
    <row r="458" spans="1:10" s="3" customFormat="1">
      <c r="A458" s="4"/>
      <c r="B458" s="44"/>
      <c r="C458" s="15"/>
      <c r="D458" s="15"/>
      <c r="E458" s="10"/>
      <c r="F458" s="17"/>
      <c r="G458" s="8"/>
      <c r="H458" s="9"/>
      <c r="I458" s="9"/>
      <c r="J458" s="4"/>
    </row>
    <row r="459" spans="1:10" s="3" customFormat="1">
      <c r="A459" s="4"/>
      <c r="B459" s="44"/>
      <c r="C459" s="15"/>
      <c r="D459" s="15"/>
      <c r="E459" s="10"/>
      <c r="F459" s="17"/>
      <c r="G459" s="8"/>
      <c r="H459" s="9"/>
      <c r="I459" s="9"/>
      <c r="J459" s="4"/>
    </row>
    <row r="460" spans="1:10" s="3" customFormat="1">
      <c r="A460" s="4"/>
      <c r="B460" s="44"/>
      <c r="C460" s="15"/>
      <c r="D460" s="15"/>
      <c r="E460" s="10"/>
      <c r="F460" s="17"/>
      <c r="G460" s="8"/>
      <c r="H460" s="9"/>
      <c r="I460" s="9"/>
      <c r="J460" s="4"/>
    </row>
    <row r="461" spans="1:10" s="3" customFormat="1">
      <c r="A461" s="4"/>
      <c r="B461" s="44"/>
      <c r="C461" s="15"/>
      <c r="D461" s="15"/>
      <c r="E461" s="10"/>
      <c r="F461" s="17"/>
      <c r="G461" s="8"/>
      <c r="H461" s="9"/>
      <c r="I461" s="9"/>
      <c r="J461" s="4"/>
    </row>
    <row r="462" spans="1:10" s="3" customFormat="1">
      <c r="A462" s="4"/>
      <c r="B462" s="44"/>
      <c r="C462" s="15"/>
      <c r="D462" s="15"/>
      <c r="E462" s="10"/>
      <c r="F462" s="17"/>
      <c r="G462" s="8"/>
      <c r="H462" s="9"/>
      <c r="I462" s="9"/>
      <c r="J462" s="4"/>
    </row>
    <row r="463" spans="1:10" s="3" customFormat="1">
      <c r="A463" s="4"/>
      <c r="B463" s="44"/>
      <c r="C463" s="15"/>
      <c r="D463" s="15"/>
      <c r="E463" s="10"/>
      <c r="F463" s="17"/>
      <c r="G463" s="8"/>
      <c r="H463" s="9"/>
      <c r="I463" s="9"/>
      <c r="J463" s="4"/>
    </row>
    <row r="464" spans="1:10" s="3" customFormat="1">
      <c r="A464" s="4"/>
      <c r="B464" s="44"/>
      <c r="C464" s="15"/>
      <c r="D464" s="15"/>
      <c r="E464" s="10"/>
      <c r="F464" s="17"/>
      <c r="G464" s="8"/>
      <c r="H464" s="9"/>
      <c r="I464" s="9"/>
      <c r="J464" s="4"/>
    </row>
    <row r="465" spans="1:10" s="3" customFormat="1">
      <c r="A465" s="4"/>
      <c r="B465" s="44"/>
      <c r="C465" s="15"/>
      <c r="D465" s="15"/>
      <c r="E465" s="10"/>
      <c r="F465" s="17"/>
      <c r="G465" s="8"/>
      <c r="H465" s="9"/>
      <c r="I465" s="9"/>
      <c r="J465" s="4"/>
    </row>
    <row r="466" spans="1:10" s="3" customFormat="1">
      <c r="A466" s="4"/>
      <c r="B466" s="44"/>
      <c r="C466" s="15"/>
      <c r="D466" s="15"/>
      <c r="E466" s="10"/>
      <c r="F466" s="17"/>
      <c r="G466" s="8"/>
      <c r="H466" s="9"/>
      <c r="I466" s="9"/>
      <c r="J466" s="4"/>
    </row>
    <row r="467" spans="1:10" s="3" customFormat="1">
      <c r="A467" s="4"/>
      <c r="B467" s="44"/>
      <c r="C467" s="15"/>
      <c r="D467" s="15"/>
      <c r="E467" s="10"/>
      <c r="F467" s="17"/>
      <c r="G467" s="8"/>
      <c r="H467" s="9"/>
      <c r="I467" s="9"/>
      <c r="J467" s="4"/>
    </row>
    <row r="468" spans="1:10" s="3" customFormat="1">
      <c r="A468" s="4"/>
      <c r="B468" s="44"/>
      <c r="C468" s="15"/>
      <c r="D468" s="15"/>
      <c r="E468" s="10"/>
      <c r="F468" s="17"/>
      <c r="G468" s="8"/>
      <c r="H468" s="9"/>
      <c r="I468" s="9"/>
      <c r="J468" s="4"/>
    </row>
    <row r="469" spans="1:10" s="3" customFormat="1">
      <c r="A469" s="4"/>
      <c r="B469" s="44"/>
      <c r="C469" s="15"/>
      <c r="D469" s="15"/>
      <c r="E469" s="10"/>
      <c r="F469" s="17"/>
      <c r="G469" s="8"/>
      <c r="H469" s="9"/>
      <c r="I469" s="9"/>
      <c r="J469" s="4"/>
    </row>
    <row r="470" spans="1:10" s="3" customFormat="1">
      <c r="A470" s="4"/>
      <c r="B470" s="44"/>
      <c r="C470" s="15"/>
      <c r="D470" s="15"/>
      <c r="E470" s="10"/>
      <c r="F470" s="17"/>
      <c r="G470" s="8"/>
      <c r="H470" s="9"/>
      <c r="I470" s="9"/>
      <c r="J470" s="4"/>
    </row>
    <row r="471" spans="1:10" s="3" customFormat="1">
      <c r="A471" s="4"/>
      <c r="B471" s="44"/>
      <c r="C471" s="15"/>
      <c r="D471" s="15"/>
      <c r="E471" s="10"/>
      <c r="F471" s="17"/>
      <c r="G471" s="8"/>
      <c r="H471" s="9"/>
      <c r="I471" s="9"/>
      <c r="J471" s="4"/>
    </row>
    <row r="472" spans="1:10" s="3" customFormat="1">
      <c r="A472" s="4"/>
      <c r="B472" s="44"/>
      <c r="C472" s="15"/>
      <c r="D472" s="15"/>
      <c r="E472" s="10"/>
      <c r="F472" s="17"/>
      <c r="G472" s="8"/>
      <c r="H472" s="9"/>
      <c r="I472" s="9"/>
      <c r="J472" s="4"/>
    </row>
    <row r="473" spans="1:10" s="3" customFormat="1">
      <c r="A473" s="4"/>
      <c r="B473" s="44"/>
      <c r="C473" s="15"/>
      <c r="D473" s="15"/>
      <c r="E473" s="10"/>
      <c r="F473" s="17"/>
      <c r="G473" s="8"/>
      <c r="H473" s="9"/>
      <c r="I473" s="9"/>
      <c r="J473" s="4"/>
    </row>
    <row r="474" spans="1:10" s="3" customFormat="1">
      <c r="A474" s="4"/>
      <c r="B474" s="44"/>
      <c r="C474" s="15"/>
      <c r="D474" s="15"/>
      <c r="E474" s="10"/>
      <c r="F474" s="17"/>
      <c r="G474" s="8"/>
      <c r="H474" s="9"/>
      <c r="I474" s="9"/>
      <c r="J474" s="4"/>
    </row>
    <row r="475" spans="1:10" s="3" customFormat="1">
      <c r="A475" s="4"/>
      <c r="B475" s="44"/>
      <c r="C475" s="15"/>
      <c r="D475" s="15"/>
      <c r="E475" s="10"/>
      <c r="F475" s="17"/>
      <c r="G475" s="8"/>
      <c r="H475" s="9"/>
      <c r="I475" s="9"/>
      <c r="J475" s="4"/>
    </row>
    <row r="476" spans="1:10" s="3" customFormat="1">
      <c r="A476" s="4"/>
      <c r="B476" s="44"/>
      <c r="C476" s="15"/>
      <c r="D476" s="15"/>
      <c r="E476" s="10"/>
      <c r="F476" s="17"/>
      <c r="G476" s="8"/>
      <c r="H476" s="9"/>
      <c r="I476" s="9"/>
      <c r="J476" s="4"/>
    </row>
    <row r="477" spans="1:10" s="3" customFormat="1">
      <c r="A477" s="4"/>
      <c r="B477" s="44"/>
      <c r="C477" s="15"/>
      <c r="D477" s="15"/>
      <c r="E477" s="10"/>
      <c r="F477" s="17"/>
      <c r="G477" s="8"/>
      <c r="H477" s="9"/>
      <c r="I477" s="9"/>
      <c r="J477" s="4"/>
    </row>
    <row r="478" spans="1:10" s="3" customFormat="1">
      <c r="A478" s="4"/>
      <c r="B478" s="44"/>
      <c r="C478" s="15"/>
      <c r="D478" s="15"/>
      <c r="E478" s="10"/>
      <c r="F478" s="17"/>
      <c r="G478" s="8"/>
      <c r="H478" s="9"/>
      <c r="I478" s="9"/>
      <c r="J478" s="4"/>
    </row>
    <row r="479" spans="1:10" s="3" customFormat="1">
      <c r="A479" s="4"/>
      <c r="B479" s="44"/>
      <c r="C479" s="15"/>
      <c r="D479" s="15"/>
      <c r="E479" s="10"/>
      <c r="F479" s="17"/>
      <c r="G479" s="8"/>
      <c r="H479" s="9"/>
      <c r="I479" s="9"/>
      <c r="J479" s="4"/>
    </row>
    <row r="480" spans="1:10" s="3" customFormat="1">
      <c r="A480" s="4"/>
      <c r="B480" s="44"/>
      <c r="C480" s="15"/>
      <c r="D480" s="15"/>
      <c r="E480" s="10"/>
      <c r="F480" s="17"/>
      <c r="G480" s="8"/>
      <c r="H480" s="9"/>
      <c r="I480" s="9"/>
      <c r="J480" s="4"/>
    </row>
    <row r="481" spans="1:10" s="3" customFormat="1">
      <c r="A481" s="4"/>
      <c r="B481" s="44"/>
      <c r="C481" s="15"/>
      <c r="D481" s="15"/>
      <c r="E481" s="10"/>
      <c r="F481" s="17"/>
      <c r="G481" s="8"/>
      <c r="H481" s="9"/>
      <c r="I481" s="9"/>
      <c r="J481" s="4"/>
    </row>
    <row r="482" spans="1:10" s="3" customFormat="1">
      <c r="A482" s="4"/>
      <c r="B482" s="44"/>
      <c r="C482" s="15"/>
      <c r="D482" s="15"/>
      <c r="E482" s="10"/>
      <c r="F482" s="17"/>
      <c r="G482" s="8"/>
      <c r="H482" s="9"/>
      <c r="I482" s="9"/>
      <c r="J482" s="4"/>
    </row>
    <row r="483" spans="1:10" s="3" customFormat="1">
      <c r="A483" s="4"/>
      <c r="B483" s="44"/>
      <c r="C483" s="15"/>
      <c r="D483" s="15"/>
      <c r="E483" s="10"/>
      <c r="F483" s="17"/>
      <c r="G483" s="8"/>
      <c r="H483" s="9"/>
      <c r="I483" s="9"/>
      <c r="J483" s="4"/>
    </row>
    <row r="484" spans="1:10" s="3" customFormat="1">
      <c r="A484" s="4"/>
      <c r="B484" s="44"/>
      <c r="C484" s="15"/>
      <c r="D484" s="15"/>
      <c r="E484" s="10"/>
      <c r="F484" s="17"/>
      <c r="G484" s="8"/>
      <c r="H484" s="9"/>
      <c r="I484" s="9"/>
      <c r="J484" s="4"/>
    </row>
    <row r="485" spans="1:10" s="3" customFormat="1">
      <c r="A485" s="4"/>
      <c r="B485" s="44"/>
      <c r="C485" s="15"/>
      <c r="D485" s="15"/>
      <c r="E485" s="10"/>
      <c r="F485" s="17"/>
      <c r="G485" s="8"/>
      <c r="H485" s="9"/>
      <c r="I485" s="9"/>
      <c r="J485" s="4"/>
    </row>
    <row r="486" spans="1:10" s="3" customFormat="1">
      <c r="A486" s="4"/>
      <c r="B486" s="44"/>
      <c r="C486" s="15"/>
      <c r="D486" s="15"/>
      <c r="E486" s="10"/>
      <c r="F486" s="17"/>
      <c r="G486" s="8"/>
      <c r="H486" s="9"/>
      <c r="I486" s="9"/>
      <c r="J486" s="4"/>
    </row>
    <row r="487" spans="1:10" s="3" customFormat="1">
      <c r="A487" s="4"/>
      <c r="B487" s="44"/>
      <c r="C487" s="15"/>
      <c r="D487" s="15"/>
      <c r="E487" s="10"/>
      <c r="F487" s="17"/>
      <c r="G487" s="8"/>
      <c r="H487" s="9"/>
      <c r="I487" s="9"/>
      <c r="J487" s="4"/>
    </row>
    <row r="488" spans="1:10" s="3" customFormat="1">
      <c r="A488" s="4"/>
      <c r="B488" s="44"/>
      <c r="C488" s="15"/>
      <c r="D488" s="15"/>
      <c r="E488" s="10"/>
      <c r="F488" s="17"/>
      <c r="G488" s="8"/>
      <c r="H488" s="9"/>
      <c r="I488" s="9"/>
      <c r="J488" s="4"/>
    </row>
    <row r="489" spans="1:10" s="3" customFormat="1">
      <c r="A489" s="4"/>
      <c r="B489" s="44"/>
      <c r="C489" s="15"/>
      <c r="D489" s="15"/>
      <c r="E489" s="10"/>
      <c r="F489" s="17"/>
      <c r="G489" s="8"/>
      <c r="H489" s="9"/>
      <c r="I489" s="9"/>
      <c r="J489" s="4"/>
    </row>
    <row r="490" spans="1:10" s="3" customFormat="1">
      <c r="A490" s="4"/>
      <c r="B490" s="44"/>
      <c r="C490" s="15"/>
      <c r="D490" s="15"/>
      <c r="E490" s="10"/>
      <c r="F490" s="17"/>
      <c r="G490" s="8"/>
      <c r="H490" s="9"/>
      <c r="I490" s="9"/>
      <c r="J490" s="4"/>
    </row>
    <row r="491" spans="1:10" s="3" customFormat="1">
      <c r="A491" s="4"/>
      <c r="B491" s="44"/>
      <c r="C491" s="15"/>
      <c r="D491" s="15"/>
      <c r="E491" s="10"/>
      <c r="F491" s="17"/>
      <c r="G491" s="8"/>
      <c r="H491" s="9"/>
      <c r="I491" s="9"/>
      <c r="J491" s="4"/>
    </row>
    <row r="492" spans="1:10" s="3" customFormat="1">
      <c r="A492" s="4"/>
      <c r="B492" s="44"/>
      <c r="C492" s="15"/>
      <c r="D492" s="15"/>
      <c r="E492" s="10"/>
      <c r="F492" s="17"/>
      <c r="G492" s="8"/>
      <c r="H492" s="9"/>
      <c r="I492" s="9"/>
      <c r="J492" s="4"/>
    </row>
    <row r="493" spans="1:10" s="3" customFormat="1">
      <c r="A493" s="4"/>
      <c r="B493" s="44"/>
      <c r="C493" s="15"/>
      <c r="D493" s="15"/>
      <c r="E493" s="10"/>
      <c r="F493" s="17"/>
      <c r="G493" s="8"/>
      <c r="H493" s="9"/>
      <c r="I493" s="9"/>
      <c r="J493" s="4"/>
    </row>
    <row r="494" spans="1:10" s="3" customFormat="1">
      <c r="A494" s="4"/>
      <c r="B494" s="44"/>
      <c r="C494" s="15"/>
      <c r="D494" s="15"/>
      <c r="E494" s="10"/>
      <c r="F494" s="17"/>
      <c r="G494" s="8"/>
      <c r="H494" s="9"/>
      <c r="I494" s="9"/>
      <c r="J494" s="4"/>
    </row>
    <row r="495" spans="1:10" s="3" customFormat="1">
      <c r="A495" s="4"/>
      <c r="B495" s="44"/>
      <c r="C495" s="15"/>
      <c r="D495" s="15"/>
      <c r="E495" s="10"/>
      <c r="F495" s="17"/>
      <c r="G495" s="8"/>
      <c r="H495" s="9"/>
      <c r="I495" s="9"/>
      <c r="J495" s="4"/>
    </row>
    <row r="496" spans="1:10" s="3" customFormat="1">
      <c r="A496" s="4"/>
      <c r="B496" s="44"/>
      <c r="C496" s="15"/>
      <c r="D496" s="15"/>
      <c r="E496" s="10"/>
      <c r="F496" s="17"/>
      <c r="G496" s="8"/>
      <c r="H496" s="9"/>
      <c r="I496" s="9"/>
      <c r="J496" s="4"/>
    </row>
    <row r="497" spans="1:10" s="3" customFormat="1">
      <c r="A497" s="4"/>
      <c r="B497" s="44"/>
      <c r="C497" s="15"/>
      <c r="D497" s="15"/>
      <c r="E497" s="10"/>
      <c r="F497" s="17"/>
      <c r="G497" s="8"/>
      <c r="H497" s="9"/>
      <c r="I497" s="9"/>
      <c r="J497" s="4"/>
    </row>
    <row r="498" spans="1:10" s="3" customFormat="1">
      <c r="A498" s="4"/>
      <c r="B498" s="44"/>
      <c r="C498" s="15"/>
      <c r="D498" s="15"/>
      <c r="E498" s="10"/>
      <c r="F498" s="17"/>
      <c r="G498" s="8"/>
      <c r="H498" s="9"/>
      <c r="I498" s="9"/>
      <c r="J498" s="4"/>
    </row>
    <row r="499" spans="1:10" s="3" customFormat="1">
      <c r="A499" s="4"/>
      <c r="B499" s="44"/>
      <c r="C499" s="15"/>
      <c r="D499" s="15"/>
      <c r="E499" s="10"/>
      <c r="F499" s="17"/>
      <c r="G499" s="8"/>
      <c r="H499" s="9"/>
      <c r="I499" s="9"/>
      <c r="J499" s="4"/>
    </row>
    <row r="500" spans="1:10" s="3" customFormat="1">
      <c r="A500" s="4"/>
      <c r="B500" s="44"/>
      <c r="C500" s="15"/>
      <c r="D500" s="15"/>
      <c r="E500" s="10"/>
      <c r="F500" s="17"/>
      <c r="G500" s="8"/>
      <c r="H500" s="9"/>
      <c r="I500" s="9"/>
      <c r="J500" s="4"/>
    </row>
    <row r="501" spans="1:10" s="3" customFormat="1">
      <c r="A501" s="4"/>
      <c r="B501" s="44"/>
      <c r="C501" s="15"/>
      <c r="D501" s="15"/>
      <c r="E501" s="10"/>
      <c r="F501" s="17"/>
      <c r="G501" s="8"/>
      <c r="H501" s="9"/>
      <c r="I501" s="9"/>
      <c r="J501" s="4"/>
    </row>
    <row r="502" spans="1:10" s="3" customFormat="1">
      <c r="A502" s="4"/>
      <c r="B502" s="44"/>
      <c r="C502" s="15"/>
      <c r="D502" s="15"/>
      <c r="E502" s="10"/>
      <c r="F502" s="17"/>
      <c r="G502" s="8"/>
      <c r="H502" s="9"/>
      <c r="I502" s="9"/>
      <c r="J502" s="4"/>
    </row>
    <row r="503" spans="1:10" s="3" customFormat="1">
      <c r="A503" s="4"/>
      <c r="B503" s="44"/>
      <c r="C503" s="15"/>
      <c r="D503" s="15"/>
      <c r="E503" s="10"/>
      <c r="F503" s="17"/>
      <c r="G503" s="8"/>
      <c r="H503" s="9"/>
      <c r="I503" s="9"/>
      <c r="J503" s="4"/>
    </row>
    <row r="504" spans="1:10" s="3" customFormat="1">
      <c r="A504" s="4"/>
      <c r="B504" s="44"/>
      <c r="C504" s="15"/>
      <c r="D504" s="15"/>
      <c r="E504" s="10"/>
      <c r="F504" s="17"/>
      <c r="G504" s="8"/>
      <c r="H504" s="9"/>
      <c r="I504" s="9"/>
      <c r="J504" s="4"/>
    </row>
    <row r="505" spans="1:10" s="3" customFormat="1">
      <c r="A505" s="4"/>
      <c r="B505" s="44"/>
      <c r="C505" s="15"/>
      <c r="D505" s="15"/>
      <c r="E505" s="10"/>
      <c r="F505" s="17"/>
      <c r="G505" s="8"/>
      <c r="H505" s="9"/>
      <c r="I505" s="9"/>
      <c r="J505" s="4"/>
    </row>
    <row r="506" spans="1:10" s="3" customFormat="1">
      <c r="A506" s="4"/>
      <c r="B506" s="44"/>
      <c r="C506" s="15"/>
      <c r="D506" s="15"/>
      <c r="E506" s="10"/>
      <c r="F506" s="17"/>
      <c r="G506" s="8"/>
      <c r="H506" s="9"/>
      <c r="I506" s="9"/>
      <c r="J506" s="4"/>
    </row>
    <row r="507" spans="1:10" s="3" customFormat="1">
      <c r="A507" s="4"/>
      <c r="B507" s="44"/>
      <c r="C507" s="15"/>
      <c r="D507" s="15"/>
      <c r="E507" s="10"/>
      <c r="F507" s="17"/>
      <c r="G507" s="8"/>
      <c r="H507" s="9"/>
      <c r="I507" s="9"/>
      <c r="J507" s="4"/>
    </row>
    <row r="508" spans="1:10" s="3" customFormat="1">
      <c r="A508" s="4"/>
      <c r="B508" s="44"/>
      <c r="C508" s="15"/>
      <c r="D508" s="15"/>
      <c r="E508" s="10"/>
      <c r="F508" s="17"/>
      <c r="G508" s="8"/>
      <c r="H508" s="9"/>
      <c r="I508" s="9"/>
      <c r="J508" s="4"/>
    </row>
    <row r="509" spans="1:10" s="3" customFormat="1">
      <c r="A509" s="4"/>
      <c r="B509" s="44"/>
      <c r="C509" s="15"/>
      <c r="D509" s="15"/>
      <c r="E509" s="10"/>
      <c r="F509" s="17"/>
      <c r="G509" s="8"/>
      <c r="H509" s="9"/>
      <c r="I509" s="9"/>
      <c r="J509" s="4"/>
    </row>
    <row r="510" spans="1:10" s="3" customFormat="1">
      <c r="A510" s="4"/>
      <c r="B510" s="44"/>
      <c r="C510" s="15"/>
      <c r="D510" s="15"/>
      <c r="E510" s="10"/>
      <c r="F510" s="17"/>
      <c r="G510" s="8"/>
      <c r="H510" s="9"/>
      <c r="I510" s="9"/>
      <c r="J510" s="4"/>
    </row>
    <row r="511" spans="1:10" s="3" customFormat="1">
      <c r="A511" s="4"/>
      <c r="B511" s="44"/>
      <c r="C511" s="15"/>
      <c r="D511" s="15"/>
      <c r="E511" s="10"/>
      <c r="F511" s="17"/>
      <c r="G511" s="8"/>
      <c r="H511" s="9"/>
      <c r="I511" s="9"/>
      <c r="J511" s="4"/>
    </row>
    <row r="512" spans="1:10" s="3" customFormat="1">
      <c r="A512" s="4"/>
      <c r="B512" s="44"/>
      <c r="C512" s="15"/>
      <c r="D512" s="15"/>
      <c r="E512" s="10"/>
      <c r="F512" s="17"/>
      <c r="G512" s="8"/>
      <c r="H512" s="9"/>
      <c r="I512" s="9"/>
      <c r="J512" s="4"/>
    </row>
    <row r="513" spans="1:10" s="3" customFormat="1">
      <c r="A513" s="4"/>
      <c r="B513" s="44"/>
      <c r="C513" s="15"/>
      <c r="D513" s="15"/>
      <c r="E513" s="10"/>
      <c r="F513" s="17"/>
      <c r="G513" s="8"/>
      <c r="H513" s="9"/>
      <c r="I513" s="9"/>
      <c r="J513" s="4"/>
    </row>
    <row r="514" spans="1:10" s="3" customFormat="1">
      <c r="A514" s="4"/>
      <c r="B514" s="44"/>
      <c r="C514" s="15"/>
      <c r="D514" s="15"/>
      <c r="E514" s="10"/>
      <c r="F514" s="17"/>
      <c r="G514" s="8"/>
      <c r="H514" s="9"/>
      <c r="I514" s="9"/>
      <c r="J514" s="4"/>
    </row>
    <row r="515" spans="1:10" s="3" customFormat="1">
      <c r="A515" s="4"/>
      <c r="B515" s="44"/>
      <c r="C515" s="15"/>
      <c r="D515" s="15"/>
      <c r="E515" s="10"/>
      <c r="F515" s="17"/>
      <c r="G515" s="8"/>
      <c r="H515" s="9"/>
      <c r="I515" s="9"/>
      <c r="J515" s="4"/>
    </row>
    <row r="516" spans="1:10" s="3" customFormat="1">
      <c r="A516" s="4"/>
      <c r="B516" s="44"/>
      <c r="C516" s="15"/>
      <c r="D516" s="15"/>
      <c r="E516" s="10"/>
      <c r="F516" s="17"/>
      <c r="G516" s="8"/>
      <c r="H516" s="9"/>
      <c r="I516" s="9"/>
      <c r="J516" s="4"/>
    </row>
    <row r="517" spans="1:10" s="3" customFormat="1">
      <c r="A517" s="4"/>
      <c r="B517" s="44"/>
      <c r="C517" s="15"/>
      <c r="D517" s="15"/>
      <c r="E517" s="10"/>
      <c r="F517" s="17"/>
      <c r="G517" s="8"/>
      <c r="H517" s="9"/>
      <c r="I517" s="9"/>
      <c r="J517" s="4"/>
    </row>
    <row r="518" spans="1:10" s="3" customFormat="1">
      <c r="A518" s="4"/>
      <c r="B518" s="44"/>
      <c r="C518" s="15"/>
      <c r="D518" s="15"/>
      <c r="E518" s="10"/>
      <c r="F518" s="17"/>
      <c r="G518" s="8"/>
      <c r="H518" s="9"/>
      <c r="I518" s="9"/>
      <c r="J518" s="4"/>
    </row>
    <row r="519" spans="1:10" s="3" customFormat="1">
      <c r="A519" s="4"/>
      <c r="B519" s="44"/>
      <c r="C519" s="15"/>
      <c r="D519" s="15"/>
      <c r="E519" s="10"/>
      <c r="F519" s="17"/>
      <c r="G519" s="8"/>
      <c r="H519" s="9"/>
      <c r="I519" s="9"/>
      <c r="J519" s="4"/>
    </row>
    <row r="520" spans="1:10" s="3" customFormat="1">
      <c r="A520" s="4"/>
      <c r="B520" s="44"/>
      <c r="C520" s="15"/>
      <c r="D520" s="15"/>
      <c r="E520" s="10"/>
      <c r="F520" s="17"/>
      <c r="G520" s="8"/>
      <c r="H520" s="9"/>
      <c r="I520" s="9"/>
      <c r="J520" s="4"/>
    </row>
    <row r="521" spans="1:10" s="3" customFormat="1">
      <c r="A521" s="4"/>
      <c r="B521" s="44"/>
      <c r="C521" s="15"/>
      <c r="D521" s="15"/>
      <c r="E521" s="10"/>
      <c r="F521" s="17"/>
      <c r="G521" s="8"/>
      <c r="H521" s="9"/>
      <c r="I521" s="9"/>
      <c r="J521" s="4"/>
    </row>
    <row r="522" spans="1:10" s="3" customFormat="1">
      <c r="A522" s="4"/>
      <c r="B522" s="44"/>
      <c r="C522" s="15"/>
      <c r="D522" s="15"/>
      <c r="E522" s="10"/>
      <c r="F522" s="17"/>
      <c r="G522" s="8"/>
      <c r="H522" s="9"/>
      <c r="I522" s="9"/>
      <c r="J522" s="4"/>
    </row>
    <row r="523" spans="1:10" s="3" customFormat="1">
      <c r="A523" s="4"/>
      <c r="B523" s="44"/>
      <c r="C523" s="15"/>
      <c r="D523" s="15"/>
      <c r="E523" s="10"/>
      <c r="F523" s="17"/>
      <c r="G523" s="8"/>
      <c r="H523" s="9"/>
      <c r="I523" s="9"/>
      <c r="J523" s="4"/>
    </row>
    <row r="524" spans="1:10" s="3" customFormat="1">
      <c r="A524" s="4"/>
      <c r="B524" s="44"/>
      <c r="C524" s="15"/>
      <c r="D524" s="15"/>
      <c r="E524" s="10"/>
      <c r="F524" s="17"/>
      <c r="G524" s="8"/>
      <c r="H524" s="9"/>
      <c r="I524" s="9"/>
      <c r="J524" s="4"/>
    </row>
    <row r="525" spans="1:10" s="3" customFormat="1">
      <c r="A525" s="4"/>
      <c r="B525" s="44"/>
      <c r="C525" s="15"/>
      <c r="D525" s="15"/>
      <c r="E525" s="10"/>
      <c r="F525" s="17"/>
      <c r="G525" s="8"/>
      <c r="H525" s="9"/>
      <c r="I525" s="9"/>
      <c r="J525" s="4"/>
    </row>
    <row r="526" spans="1:10" s="3" customFormat="1">
      <c r="A526" s="4"/>
      <c r="B526" s="44"/>
      <c r="C526" s="15"/>
      <c r="D526" s="15"/>
      <c r="E526" s="10"/>
      <c r="F526" s="17"/>
      <c r="G526" s="8"/>
      <c r="H526" s="9"/>
      <c r="I526" s="9"/>
      <c r="J526" s="4"/>
    </row>
    <row r="527" spans="1:10" s="3" customFormat="1">
      <c r="A527" s="4"/>
      <c r="B527" s="44"/>
      <c r="C527" s="15"/>
      <c r="D527" s="15"/>
      <c r="E527" s="10"/>
      <c r="F527" s="17"/>
      <c r="G527" s="8"/>
      <c r="H527" s="9"/>
      <c r="I527" s="9"/>
      <c r="J527" s="4"/>
    </row>
    <row r="528" spans="1:10" s="3" customFormat="1">
      <c r="A528" s="4"/>
      <c r="B528" s="44"/>
      <c r="C528" s="15"/>
      <c r="D528" s="15"/>
      <c r="E528" s="10"/>
      <c r="F528" s="17"/>
      <c r="G528" s="8"/>
      <c r="H528" s="9"/>
      <c r="I528" s="9"/>
      <c r="J528" s="4"/>
    </row>
    <row r="529" spans="1:10" s="3" customFormat="1">
      <c r="A529" s="4"/>
      <c r="B529" s="44"/>
      <c r="C529" s="15"/>
      <c r="D529" s="15"/>
      <c r="E529" s="10"/>
      <c r="F529" s="17"/>
      <c r="G529" s="8"/>
      <c r="H529" s="9"/>
      <c r="I529" s="9"/>
      <c r="J529" s="4"/>
    </row>
    <row r="530" spans="1:10" s="3" customFormat="1">
      <c r="A530" s="4"/>
      <c r="B530" s="44"/>
      <c r="C530" s="15"/>
      <c r="D530" s="15"/>
      <c r="E530" s="10"/>
      <c r="F530" s="17"/>
      <c r="G530" s="8"/>
      <c r="H530" s="9"/>
      <c r="I530" s="9"/>
      <c r="J530" s="4"/>
    </row>
    <row r="531" spans="1:10" s="3" customFormat="1">
      <c r="A531" s="4"/>
      <c r="B531" s="44"/>
      <c r="C531" s="15"/>
      <c r="D531" s="15"/>
      <c r="E531" s="10"/>
      <c r="F531" s="17"/>
      <c r="G531" s="8"/>
      <c r="H531" s="9"/>
      <c r="I531" s="9"/>
      <c r="J531" s="4"/>
    </row>
    <row r="532" spans="1:10" s="3" customFormat="1">
      <c r="A532" s="4"/>
      <c r="B532" s="44"/>
      <c r="C532" s="15"/>
      <c r="D532" s="15"/>
      <c r="E532" s="10"/>
      <c r="F532" s="17"/>
      <c r="G532" s="8"/>
      <c r="H532" s="9"/>
      <c r="I532" s="9"/>
      <c r="J532" s="4"/>
    </row>
    <row r="533" spans="1:10" s="3" customFormat="1">
      <c r="A533" s="4"/>
      <c r="B533" s="44"/>
      <c r="C533" s="15"/>
      <c r="D533" s="15"/>
      <c r="E533" s="10"/>
      <c r="F533" s="17"/>
      <c r="G533" s="8"/>
      <c r="H533" s="9"/>
      <c r="I533" s="9"/>
      <c r="J533" s="4"/>
    </row>
    <row r="534" spans="1:10" s="3" customFormat="1">
      <c r="A534" s="4"/>
      <c r="B534" s="44"/>
      <c r="C534" s="15"/>
      <c r="D534" s="15"/>
      <c r="E534" s="10"/>
      <c r="F534" s="17"/>
      <c r="G534" s="8"/>
      <c r="H534" s="9"/>
      <c r="I534" s="9"/>
      <c r="J534" s="4"/>
    </row>
    <row r="535" spans="1:10" s="3" customFormat="1">
      <c r="A535" s="4"/>
      <c r="B535" s="44"/>
      <c r="C535" s="15"/>
      <c r="D535" s="15"/>
      <c r="E535" s="10"/>
      <c r="F535" s="17"/>
      <c r="G535" s="8"/>
      <c r="H535" s="9"/>
      <c r="I535" s="9"/>
      <c r="J535" s="4"/>
    </row>
    <row r="536" spans="1:10" s="3" customFormat="1">
      <c r="A536" s="4"/>
      <c r="B536" s="44"/>
      <c r="C536" s="15"/>
      <c r="D536" s="15"/>
      <c r="E536" s="10"/>
      <c r="F536" s="17"/>
      <c r="G536" s="8"/>
      <c r="H536" s="9"/>
      <c r="I536" s="9"/>
      <c r="J536" s="4"/>
    </row>
    <row r="537" spans="1:10" s="3" customFormat="1">
      <c r="A537" s="4"/>
      <c r="B537" s="44"/>
      <c r="C537" s="15"/>
      <c r="D537" s="15"/>
      <c r="E537" s="10"/>
      <c r="F537" s="17"/>
      <c r="G537" s="8"/>
      <c r="H537" s="9"/>
      <c r="I537" s="9"/>
      <c r="J537" s="4"/>
    </row>
    <row r="538" spans="1:10" s="3" customFormat="1">
      <c r="A538" s="4"/>
      <c r="B538" s="44"/>
      <c r="C538" s="15"/>
      <c r="D538" s="15"/>
      <c r="E538" s="10"/>
      <c r="F538" s="17"/>
      <c r="G538" s="8"/>
      <c r="H538" s="9"/>
      <c r="I538" s="9"/>
      <c r="J538" s="4"/>
    </row>
    <row r="539" spans="1:10" s="3" customFormat="1">
      <c r="A539" s="4"/>
      <c r="B539" s="44"/>
      <c r="C539" s="15"/>
      <c r="D539" s="15"/>
      <c r="E539" s="10"/>
      <c r="F539" s="17"/>
      <c r="G539" s="8"/>
      <c r="H539" s="9"/>
      <c r="I539" s="9"/>
      <c r="J539" s="4"/>
    </row>
    <row r="540" spans="1:10" s="3" customFormat="1">
      <c r="A540" s="4"/>
      <c r="B540" s="44"/>
      <c r="C540" s="15"/>
      <c r="D540" s="15"/>
      <c r="E540" s="10"/>
      <c r="F540" s="17"/>
      <c r="G540" s="8"/>
      <c r="H540" s="9"/>
      <c r="I540" s="9"/>
      <c r="J540" s="4"/>
    </row>
    <row r="541" spans="1:10" s="3" customFormat="1">
      <c r="A541" s="4"/>
      <c r="B541" s="44"/>
      <c r="C541" s="15"/>
      <c r="D541" s="15"/>
      <c r="E541" s="10"/>
      <c r="F541" s="17"/>
      <c r="G541" s="8"/>
      <c r="H541" s="9"/>
      <c r="I541" s="9"/>
      <c r="J541" s="4"/>
    </row>
    <row r="542" spans="1:10" s="3" customFormat="1">
      <c r="A542" s="4"/>
      <c r="B542" s="44"/>
      <c r="C542" s="15"/>
      <c r="D542" s="15"/>
      <c r="E542" s="10"/>
      <c r="F542" s="17"/>
      <c r="G542" s="8"/>
      <c r="H542" s="9"/>
      <c r="I542" s="9"/>
      <c r="J542" s="4"/>
    </row>
    <row r="543" spans="1:10" s="3" customFormat="1">
      <c r="A543" s="4"/>
      <c r="B543" s="44"/>
      <c r="C543" s="15"/>
      <c r="D543" s="15"/>
      <c r="E543" s="10"/>
      <c r="F543" s="17"/>
      <c r="G543" s="8"/>
      <c r="H543" s="9"/>
      <c r="I543" s="9"/>
      <c r="J543" s="4"/>
    </row>
    <row r="544" spans="1:10" s="3" customFormat="1">
      <c r="A544" s="4"/>
      <c r="B544" s="44"/>
      <c r="C544" s="15"/>
      <c r="D544" s="15"/>
      <c r="E544" s="10"/>
      <c r="F544" s="17"/>
      <c r="G544" s="8"/>
      <c r="H544" s="9"/>
      <c r="I544" s="9"/>
      <c r="J544" s="4"/>
    </row>
    <row r="545" spans="1:10" s="3" customFormat="1">
      <c r="A545" s="4"/>
      <c r="B545" s="44"/>
      <c r="C545" s="15"/>
      <c r="D545" s="15"/>
      <c r="E545" s="10"/>
      <c r="F545" s="17"/>
      <c r="G545" s="8"/>
      <c r="H545" s="9"/>
      <c r="I545" s="9"/>
      <c r="J545" s="4"/>
    </row>
    <row r="546" spans="1:10" s="3" customFormat="1">
      <c r="A546" s="4"/>
      <c r="B546" s="44"/>
      <c r="C546" s="15"/>
      <c r="D546" s="15"/>
      <c r="E546" s="10"/>
      <c r="F546" s="17"/>
      <c r="G546" s="8"/>
      <c r="H546" s="9"/>
      <c r="I546" s="9"/>
      <c r="J546" s="4"/>
    </row>
    <row r="547" spans="1:10" s="3" customFormat="1">
      <c r="A547" s="4"/>
      <c r="B547" s="44"/>
      <c r="C547" s="15"/>
      <c r="D547" s="15"/>
      <c r="E547" s="10"/>
      <c r="F547" s="17"/>
      <c r="G547" s="8"/>
      <c r="H547" s="9"/>
      <c r="I547" s="9"/>
      <c r="J547" s="4"/>
    </row>
    <row r="548" spans="1:10" s="3" customFormat="1">
      <c r="A548" s="4"/>
      <c r="B548" s="44"/>
      <c r="C548" s="15"/>
      <c r="D548" s="15"/>
      <c r="E548" s="10"/>
      <c r="F548" s="17"/>
      <c r="G548" s="8"/>
      <c r="H548" s="9"/>
      <c r="I548" s="9"/>
      <c r="J548" s="4"/>
    </row>
    <row r="549" spans="1:10" s="3" customFormat="1">
      <c r="A549" s="4"/>
      <c r="B549" s="44"/>
      <c r="C549" s="15"/>
      <c r="D549" s="15"/>
      <c r="E549" s="10"/>
      <c r="F549" s="17"/>
      <c r="G549" s="8"/>
      <c r="H549" s="9"/>
      <c r="I549" s="9"/>
      <c r="J549" s="4"/>
    </row>
    <row r="550" spans="1:10" s="3" customFormat="1">
      <c r="A550" s="4"/>
      <c r="B550" s="44"/>
      <c r="C550" s="15"/>
      <c r="D550" s="15"/>
      <c r="E550" s="10"/>
      <c r="F550" s="17"/>
      <c r="G550" s="8"/>
      <c r="H550" s="9"/>
      <c r="I550" s="9"/>
      <c r="J550" s="4"/>
    </row>
    <row r="551" spans="1:10" s="3" customFormat="1">
      <c r="A551" s="4"/>
      <c r="B551" s="44"/>
      <c r="C551" s="15"/>
      <c r="D551" s="15"/>
      <c r="E551" s="10"/>
      <c r="F551" s="17"/>
      <c r="G551" s="8"/>
      <c r="H551" s="9"/>
      <c r="I551" s="9"/>
      <c r="J551" s="4"/>
    </row>
    <row r="552" spans="1:10" s="3" customFormat="1">
      <c r="A552" s="4"/>
      <c r="B552" s="44"/>
      <c r="C552" s="15"/>
      <c r="D552" s="15"/>
      <c r="E552" s="10"/>
      <c r="F552" s="17"/>
      <c r="G552" s="8"/>
      <c r="H552" s="9"/>
      <c r="I552" s="9"/>
      <c r="J552" s="4"/>
    </row>
    <row r="553" spans="1:10" s="3" customFormat="1">
      <c r="A553" s="4"/>
      <c r="B553" s="44"/>
      <c r="C553" s="15"/>
      <c r="D553" s="15"/>
      <c r="E553" s="10"/>
      <c r="F553" s="17"/>
      <c r="G553" s="8"/>
      <c r="H553" s="9"/>
      <c r="I553" s="9"/>
      <c r="J553" s="4"/>
    </row>
    <row r="554" spans="1:10" s="3" customFormat="1">
      <c r="A554" s="4"/>
      <c r="B554" s="44"/>
      <c r="C554" s="15"/>
      <c r="D554" s="15"/>
      <c r="E554" s="10"/>
      <c r="F554" s="17"/>
      <c r="G554" s="8"/>
      <c r="H554" s="9"/>
      <c r="I554" s="9"/>
      <c r="J554" s="4"/>
    </row>
    <row r="555" spans="1:10" s="3" customFormat="1">
      <c r="A555" s="4"/>
      <c r="B555" s="44"/>
      <c r="C555" s="15"/>
      <c r="D555" s="15"/>
      <c r="E555" s="10"/>
      <c r="F555" s="17"/>
      <c r="G555" s="8"/>
      <c r="H555" s="9"/>
      <c r="I555" s="9"/>
      <c r="J555" s="4"/>
    </row>
    <row r="556" spans="1:10" s="3" customFormat="1">
      <c r="A556" s="4"/>
      <c r="B556" s="44"/>
      <c r="C556" s="15"/>
      <c r="D556" s="15"/>
      <c r="E556" s="10"/>
      <c r="F556" s="17"/>
      <c r="G556" s="8"/>
      <c r="H556" s="9"/>
      <c r="I556" s="9"/>
      <c r="J556" s="4"/>
    </row>
    <row r="557" spans="1:10" s="3" customFormat="1">
      <c r="A557" s="4"/>
      <c r="B557" s="44"/>
      <c r="C557" s="15"/>
      <c r="D557" s="15"/>
      <c r="E557" s="10"/>
      <c r="F557" s="17"/>
      <c r="G557" s="8"/>
      <c r="H557" s="9"/>
      <c r="I557" s="9"/>
      <c r="J557" s="4"/>
    </row>
    <row r="558" spans="1:10" s="3" customFormat="1">
      <c r="A558" s="4"/>
      <c r="B558" s="44"/>
      <c r="C558" s="15"/>
      <c r="D558" s="15"/>
      <c r="E558" s="10"/>
      <c r="F558" s="17"/>
      <c r="G558" s="8"/>
      <c r="H558" s="9"/>
      <c r="I558" s="9"/>
      <c r="J558" s="4"/>
    </row>
    <row r="559" spans="1:10" s="3" customFormat="1">
      <c r="A559" s="4"/>
      <c r="B559" s="44"/>
      <c r="C559" s="15"/>
      <c r="D559" s="15"/>
      <c r="E559" s="10"/>
      <c r="F559" s="17"/>
      <c r="G559" s="8"/>
      <c r="H559" s="9"/>
      <c r="I559" s="9"/>
      <c r="J559" s="4"/>
    </row>
    <row r="560" spans="1:10" s="3" customFormat="1">
      <c r="A560" s="4"/>
      <c r="B560" s="44"/>
      <c r="C560" s="15"/>
      <c r="D560" s="15"/>
      <c r="E560" s="10"/>
      <c r="F560" s="17"/>
      <c r="G560" s="8"/>
      <c r="H560" s="9"/>
      <c r="I560" s="9"/>
      <c r="J560" s="4"/>
    </row>
    <row r="561" spans="1:10" s="3" customFormat="1">
      <c r="A561" s="4"/>
      <c r="B561" s="44"/>
      <c r="C561" s="15"/>
      <c r="D561" s="15"/>
      <c r="E561" s="10"/>
      <c r="F561" s="17"/>
      <c r="G561" s="8"/>
      <c r="H561" s="9"/>
      <c r="I561" s="9"/>
      <c r="J561" s="4"/>
    </row>
    <row r="562" spans="1:10" s="3" customFormat="1">
      <c r="A562" s="4"/>
      <c r="B562" s="44"/>
      <c r="C562" s="15"/>
      <c r="D562" s="15"/>
      <c r="E562" s="10"/>
      <c r="F562" s="17"/>
      <c r="G562" s="8"/>
      <c r="H562" s="9"/>
      <c r="I562" s="9"/>
      <c r="J562" s="4"/>
    </row>
    <row r="563" spans="1:10" s="3" customFormat="1">
      <c r="A563" s="4"/>
      <c r="B563" s="44"/>
      <c r="C563" s="15"/>
      <c r="D563" s="15"/>
      <c r="E563" s="10"/>
      <c r="F563" s="17"/>
      <c r="G563" s="8"/>
      <c r="H563" s="9"/>
      <c r="I563" s="9"/>
      <c r="J563" s="4"/>
    </row>
    <row r="564" spans="1:10" s="3" customFormat="1">
      <c r="A564" s="4"/>
      <c r="B564" s="44"/>
      <c r="C564" s="15"/>
      <c r="D564" s="15"/>
      <c r="E564" s="10"/>
      <c r="F564" s="17"/>
      <c r="G564" s="8"/>
      <c r="H564" s="9"/>
      <c r="I564" s="9"/>
      <c r="J564" s="4"/>
    </row>
    <row r="565" spans="1:10" s="3" customFormat="1">
      <c r="A565" s="4"/>
      <c r="B565" s="44"/>
      <c r="C565" s="15"/>
      <c r="D565" s="15"/>
      <c r="E565" s="10"/>
      <c r="F565" s="17"/>
      <c r="G565" s="8"/>
      <c r="H565" s="9"/>
      <c r="I565" s="9"/>
      <c r="J565" s="4"/>
    </row>
    <row r="566" spans="1:10" s="3" customFormat="1">
      <c r="A566" s="4"/>
      <c r="B566" s="44"/>
      <c r="C566" s="15"/>
      <c r="D566" s="15"/>
      <c r="E566" s="10"/>
      <c r="F566" s="17"/>
      <c r="G566" s="8"/>
      <c r="H566" s="9"/>
      <c r="I566" s="9"/>
      <c r="J566" s="4"/>
    </row>
    <row r="567" spans="1:10" s="3" customFormat="1">
      <c r="A567" s="4"/>
      <c r="B567" s="44"/>
      <c r="C567" s="15"/>
      <c r="D567" s="15"/>
      <c r="E567" s="10"/>
      <c r="F567" s="17"/>
      <c r="G567" s="8"/>
      <c r="H567" s="9"/>
      <c r="I567" s="9"/>
      <c r="J567" s="4"/>
    </row>
    <row r="568" spans="1:10" s="3" customFormat="1">
      <c r="A568" s="4"/>
      <c r="B568" s="44"/>
      <c r="C568" s="15"/>
      <c r="D568" s="15"/>
      <c r="E568" s="10"/>
      <c r="F568" s="17"/>
      <c r="G568" s="8"/>
      <c r="H568" s="9"/>
      <c r="I568" s="9"/>
      <c r="J568" s="4"/>
    </row>
    <row r="569" spans="1:10" s="3" customFormat="1">
      <c r="A569" s="4"/>
      <c r="B569" s="44"/>
      <c r="C569" s="15"/>
      <c r="D569" s="15"/>
      <c r="E569" s="10"/>
      <c r="F569" s="17"/>
      <c r="G569" s="8"/>
      <c r="H569" s="9"/>
      <c r="I569" s="9"/>
      <c r="J569" s="4"/>
    </row>
    <row r="570" spans="1:10" s="3" customFormat="1">
      <c r="A570" s="4"/>
      <c r="B570" s="44"/>
      <c r="C570" s="15"/>
      <c r="D570" s="15"/>
      <c r="E570" s="10"/>
      <c r="F570" s="17"/>
      <c r="G570" s="8"/>
      <c r="H570" s="9"/>
      <c r="I570" s="9"/>
      <c r="J570" s="4"/>
    </row>
    <row r="571" spans="1:10" s="3" customFormat="1">
      <c r="A571" s="4"/>
      <c r="B571" s="44"/>
      <c r="C571" s="15"/>
      <c r="D571" s="15"/>
      <c r="E571" s="10"/>
      <c r="F571" s="17"/>
      <c r="G571" s="8"/>
      <c r="H571" s="9"/>
      <c r="I571" s="9"/>
      <c r="J571" s="4"/>
    </row>
    <row r="572" spans="1:10" s="3" customFormat="1">
      <c r="A572" s="4"/>
      <c r="B572" s="44"/>
      <c r="C572" s="15"/>
      <c r="D572" s="15"/>
      <c r="E572" s="10"/>
      <c r="F572" s="17"/>
      <c r="G572" s="8"/>
      <c r="H572" s="9"/>
      <c r="I572" s="9"/>
      <c r="J572" s="4"/>
    </row>
    <row r="573" spans="1:10" s="3" customFormat="1">
      <c r="A573" s="4"/>
      <c r="B573" s="44"/>
      <c r="C573" s="15"/>
      <c r="D573" s="15"/>
      <c r="E573" s="10"/>
      <c r="F573" s="17"/>
      <c r="G573" s="8"/>
      <c r="H573" s="9"/>
      <c r="I573" s="9"/>
      <c r="J573" s="4"/>
    </row>
    <row r="574" spans="1:10" s="3" customFormat="1">
      <c r="A574" s="4"/>
      <c r="B574" s="44"/>
      <c r="C574" s="15"/>
      <c r="D574" s="15"/>
      <c r="E574" s="10"/>
      <c r="F574" s="17"/>
      <c r="G574" s="8"/>
      <c r="H574" s="9"/>
      <c r="I574" s="9"/>
      <c r="J574" s="4"/>
    </row>
    <row r="575" spans="1:10" s="3" customFormat="1">
      <c r="A575" s="4"/>
      <c r="B575" s="44"/>
      <c r="C575" s="15"/>
      <c r="D575" s="15"/>
      <c r="E575" s="10"/>
      <c r="F575" s="17"/>
      <c r="G575" s="8"/>
      <c r="H575" s="9"/>
      <c r="I575" s="9"/>
      <c r="J575" s="4"/>
    </row>
    <row r="576" spans="1:10" s="3" customFormat="1">
      <c r="A576" s="4"/>
      <c r="B576" s="44"/>
      <c r="C576" s="15"/>
      <c r="D576" s="15"/>
      <c r="E576" s="10"/>
      <c r="F576" s="17"/>
      <c r="G576" s="8"/>
      <c r="H576" s="9"/>
      <c r="I576" s="9"/>
      <c r="J576" s="4"/>
    </row>
    <row r="577" spans="1:10" s="3" customFormat="1">
      <c r="A577" s="4"/>
      <c r="B577" s="44"/>
      <c r="C577" s="15"/>
      <c r="D577" s="15"/>
      <c r="E577" s="10"/>
      <c r="F577" s="17"/>
      <c r="G577" s="8"/>
      <c r="H577" s="9"/>
      <c r="I577" s="9"/>
      <c r="J577" s="4"/>
    </row>
    <row r="578" spans="1:10" s="3" customFormat="1">
      <c r="A578" s="4"/>
      <c r="B578" s="44"/>
      <c r="C578" s="15"/>
      <c r="D578" s="15"/>
      <c r="E578" s="10"/>
      <c r="F578" s="17"/>
      <c r="G578" s="8"/>
      <c r="H578" s="9"/>
      <c r="I578" s="9"/>
      <c r="J578" s="4"/>
    </row>
    <row r="579" spans="1:10" s="3" customFormat="1">
      <c r="A579" s="4"/>
      <c r="B579" s="44"/>
      <c r="C579" s="15"/>
      <c r="D579" s="15"/>
      <c r="E579" s="10"/>
      <c r="F579" s="17"/>
      <c r="G579" s="8"/>
      <c r="H579" s="9"/>
      <c r="I579" s="9"/>
      <c r="J579" s="4"/>
    </row>
    <row r="580" spans="1:10" s="3" customFormat="1">
      <c r="A580" s="4"/>
      <c r="B580" s="44"/>
      <c r="C580" s="15"/>
      <c r="D580" s="15"/>
      <c r="E580" s="10"/>
      <c r="F580" s="17"/>
      <c r="G580" s="8"/>
      <c r="H580" s="9"/>
      <c r="I580" s="9"/>
      <c r="J580" s="4"/>
    </row>
    <row r="581" spans="1:10" s="3" customFormat="1">
      <c r="A581" s="4"/>
      <c r="B581" s="44"/>
      <c r="C581" s="15"/>
      <c r="D581" s="15"/>
      <c r="E581" s="10"/>
      <c r="F581" s="17"/>
      <c r="G581" s="8"/>
      <c r="H581" s="9"/>
      <c r="I581" s="9"/>
      <c r="J581" s="4"/>
    </row>
    <row r="582" spans="1:10" s="3" customFormat="1">
      <c r="A582" s="4"/>
      <c r="B582" s="44"/>
      <c r="C582" s="15"/>
      <c r="D582" s="15"/>
      <c r="E582" s="10"/>
      <c r="F582" s="17"/>
      <c r="G582" s="8"/>
      <c r="H582" s="9"/>
      <c r="I582" s="9"/>
      <c r="J582" s="4"/>
    </row>
    <row r="583" spans="1:10" s="3" customFormat="1">
      <c r="A583" s="4"/>
      <c r="B583" s="44"/>
      <c r="C583" s="15"/>
      <c r="D583" s="15"/>
      <c r="E583" s="10"/>
      <c r="F583" s="17"/>
      <c r="G583" s="8"/>
      <c r="H583" s="9"/>
      <c r="I583" s="9"/>
      <c r="J583" s="4"/>
    </row>
    <row r="584" spans="1:10" s="3" customFormat="1">
      <c r="A584" s="4"/>
      <c r="B584" s="44"/>
      <c r="C584" s="15"/>
      <c r="D584" s="15"/>
      <c r="E584" s="10"/>
      <c r="F584" s="17"/>
      <c r="G584" s="8"/>
      <c r="H584" s="9"/>
      <c r="I584" s="9"/>
      <c r="J584" s="4"/>
    </row>
    <row r="585" spans="1:10" s="3" customFormat="1">
      <c r="A585" s="4"/>
      <c r="B585" s="44"/>
      <c r="C585" s="15"/>
      <c r="D585" s="15"/>
      <c r="E585" s="10"/>
      <c r="F585" s="17"/>
      <c r="G585" s="8"/>
      <c r="H585" s="9"/>
      <c r="I585" s="9"/>
      <c r="J585" s="4"/>
    </row>
    <row r="586" spans="1:10" s="3" customFormat="1">
      <c r="A586" s="4"/>
      <c r="B586" s="44"/>
      <c r="C586" s="15"/>
      <c r="D586" s="15"/>
      <c r="E586" s="10"/>
      <c r="F586" s="17"/>
      <c r="G586" s="8"/>
      <c r="H586" s="9"/>
      <c r="I586" s="9"/>
      <c r="J586" s="4"/>
    </row>
    <row r="587" spans="1:10" s="3" customFormat="1">
      <c r="A587" s="4"/>
      <c r="B587" s="44"/>
      <c r="C587" s="15"/>
      <c r="D587" s="15"/>
      <c r="E587" s="10"/>
      <c r="F587" s="17"/>
      <c r="G587" s="8"/>
      <c r="H587" s="9"/>
      <c r="I587" s="9"/>
      <c r="J587" s="4"/>
    </row>
    <row r="588" spans="1:10" s="3" customFormat="1">
      <c r="A588" s="4"/>
      <c r="B588" s="44"/>
      <c r="C588" s="15"/>
      <c r="D588" s="15"/>
      <c r="E588" s="10"/>
      <c r="F588" s="17"/>
      <c r="G588" s="8"/>
      <c r="H588" s="9"/>
      <c r="I588" s="9"/>
      <c r="J588" s="4"/>
    </row>
    <row r="589" spans="1:10" s="3" customFormat="1">
      <c r="A589" s="4"/>
      <c r="B589" s="44"/>
      <c r="C589" s="15"/>
      <c r="D589" s="15"/>
      <c r="E589" s="10"/>
      <c r="F589" s="17"/>
      <c r="G589" s="8"/>
      <c r="H589" s="9"/>
      <c r="I589" s="9"/>
      <c r="J589" s="4"/>
    </row>
    <row r="590" spans="1:10" s="3" customFormat="1">
      <c r="A590" s="4"/>
      <c r="B590" s="44"/>
      <c r="C590" s="15"/>
      <c r="D590" s="15"/>
      <c r="E590" s="10"/>
      <c r="F590" s="17"/>
      <c r="G590" s="8"/>
      <c r="H590" s="9"/>
      <c r="I590" s="9"/>
      <c r="J590" s="4"/>
    </row>
    <row r="591" spans="1:10" s="3" customFormat="1">
      <c r="A591" s="4"/>
      <c r="B591" s="44"/>
      <c r="C591" s="15"/>
      <c r="D591" s="15"/>
      <c r="E591" s="10"/>
      <c r="F591" s="17"/>
      <c r="G591" s="8"/>
      <c r="H591" s="9"/>
      <c r="I591" s="9"/>
      <c r="J591" s="4"/>
    </row>
    <row r="592" spans="1:10" s="3" customFormat="1">
      <c r="A592" s="4"/>
      <c r="B592" s="44"/>
      <c r="C592" s="15"/>
      <c r="D592" s="15"/>
      <c r="E592" s="10"/>
      <c r="F592" s="17"/>
      <c r="G592" s="8"/>
      <c r="H592" s="9"/>
      <c r="I592" s="9"/>
      <c r="J592" s="4"/>
    </row>
    <row r="593" spans="1:10" s="3" customFormat="1">
      <c r="A593" s="4"/>
      <c r="B593" s="44"/>
      <c r="C593" s="15"/>
      <c r="D593" s="15"/>
      <c r="E593" s="10"/>
      <c r="F593" s="17"/>
      <c r="G593" s="8"/>
      <c r="H593" s="9"/>
      <c r="I593" s="9"/>
      <c r="J593" s="4"/>
    </row>
    <row r="594" spans="1:10" s="3" customFormat="1">
      <c r="A594" s="4"/>
      <c r="B594" s="44"/>
      <c r="C594" s="15"/>
      <c r="D594" s="15"/>
      <c r="E594" s="10"/>
      <c r="F594" s="17"/>
      <c r="G594" s="8"/>
      <c r="H594" s="9"/>
      <c r="I594" s="9"/>
      <c r="J594" s="4"/>
    </row>
    <row r="595" spans="1:10" s="3" customFormat="1">
      <c r="A595" s="4"/>
      <c r="B595" s="44"/>
      <c r="C595" s="15"/>
      <c r="D595" s="15"/>
      <c r="E595" s="10"/>
      <c r="F595" s="17"/>
      <c r="G595" s="8"/>
      <c r="H595" s="9"/>
      <c r="I595" s="9"/>
      <c r="J595" s="4"/>
    </row>
    <row r="596" spans="1:10" s="3" customFormat="1">
      <c r="A596" s="4"/>
      <c r="B596" s="44"/>
      <c r="C596" s="15"/>
      <c r="D596" s="15"/>
      <c r="E596" s="10"/>
      <c r="F596" s="17"/>
      <c r="G596" s="8"/>
      <c r="H596" s="9"/>
      <c r="I596" s="9"/>
      <c r="J596" s="4"/>
    </row>
    <row r="597" spans="1:10" s="3" customFormat="1">
      <c r="A597" s="4"/>
      <c r="B597" s="44"/>
      <c r="C597" s="15"/>
      <c r="D597" s="15"/>
      <c r="E597" s="10"/>
      <c r="F597" s="17"/>
      <c r="G597" s="8"/>
      <c r="H597" s="9"/>
      <c r="I597" s="9"/>
      <c r="J597" s="4"/>
    </row>
    <row r="598" spans="1:10" s="3" customFormat="1">
      <c r="A598" s="4"/>
      <c r="B598" s="44"/>
      <c r="C598" s="15"/>
      <c r="D598" s="15"/>
      <c r="E598" s="10"/>
      <c r="F598" s="17"/>
      <c r="G598" s="8"/>
      <c r="H598" s="9"/>
      <c r="I598" s="9"/>
      <c r="J598" s="4"/>
    </row>
    <row r="599" spans="1:10" s="3" customFormat="1">
      <c r="A599" s="4"/>
      <c r="B599" s="44"/>
      <c r="C599" s="15"/>
      <c r="D599" s="15"/>
      <c r="E599" s="10"/>
      <c r="F599" s="17"/>
      <c r="G599" s="8"/>
      <c r="H599" s="9"/>
      <c r="I599" s="9"/>
      <c r="J599" s="4"/>
    </row>
    <row r="600" spans="1:10" s="3" customFormat="1">
      <c r="A600" s="4"/>
      <c r="B600" s="44"/>
      <c r="C600" s="15"/>
      <c r="D600" s="15"/>
      <c r="E600" s="10"/>
      <c r="F600" s="17"/>
      <c r="G600" s="8"/>
      <c r="H600" s="9"/>
      <c r="I600" s="9"/>
      <c r="J600" s="4"/>
    </row>
    <row r="601" spans="1:10" s="3" customFormat="1">
      <c r="A601" s="4"/>
      <c r="B601" s="44"/>
      <c r="C601" s="15"/>
      <c r="D601" s="15"/>
      <c r="E601" s="10"/>
      <c r="F601" s="17"/>
      <c r="G601" s="8"/>
      <c r="H601" s="9"/>
      <c r="I601" s="9"/>
      <c r="J601" s="4"/>
    </row>
    <row r="602" spans="1:10" s="3" customFormat="1">
      <c r="A602" s="4"/>
      <c r="B602" s="44"/>
      <c r="C602" s="15"/>
      <c r="D602" s="15"/>
      <c r="E602" s="10"/>
      <c r="F602" s="17"/>
      <c r="G602" s="8"/>
      <c r="H602" s="9"/>
      <c r="I602" s="9"/>
      <c r="J602" s="4"/>
    </row>
    <row r="603" spans="1:10" s="3" customFormat="1">
      <c r="A603" s="4"/>
      <c r="B603" s="44"/>
      <c r="C603" s="15"/>
      <c r="D603" s="15"/>
      <c r="E603" s="10"/>
      <c r="F603" s="17"/>
      <c r="G603" s="8"/>
      <c r="H603" s="9"/>
      <c r="I603" s="9"/>
      <c r="J603" s="4"/>
    </row>
    <row r="604" spans="1:10" s="3" customFormat="1">
      <c r="A604" s="4"/>
      <c r="B604" s="44"/>
      <c r="C604" s="15"/>
      <c r="D604" s="15"/>
      <c r="E604" s="10"/>
      <c r="F604" s="17"/>
      <c r="G604" s="8"/>
      <c r="H604" s="9"/>
      <c r="I604" s="9"/>
      <c r="J604" s="4"/>
    </row>
    <row r="605" spans="1:10" s="3" customFormat="1">
      <c r="A605" s="4"/>
      <c r="B605" s="44"/>
      <c r="C605" s="15"/>
      <c r="D605" s="15"/>
      <c r="E605" s="10"/>
      <c r="F605" s="17"/>
      <c r="G605" s="8"/>
      <c r="H605" s="9"/>
      <c r="I605" s="9"/>
      <c r="J605" s="4"/>
    </row>
    <row r="606" spans="1:10" s="3" customFormat="1">
      <c r="A606" s="4"/>
      <c r="B606" s="44"/>
      <c r="C606" s="15"/>
      <c r="D606" s="15"/>
      <c r="E606" s="10"/>
      <c r="F606" s="17"/>
      <c r="G606" s="8"/>
      <c r="H606" s="9"/>
      <c r="I606" s="9"/>
      <c r="J606" s="4"/>
    </row>
    <row r="607" spans="1:10" s="3" customFormat="1">
      <c r="A607" s="4"/>
      <c r="B607" s="44"/>
      <c r="C607" s="15"/>
      <c r="D607" s="15"/>
      <c r="E607" s="10"/>
      <c r="F607" s="17"/>
      <c r="G607" s="8"/>
      <c r="H607" s="9"/>
      <c r="I607" s="9"/>
      <c r="J607" s="4"/>
    </row>
    <row r="608" spans="1:10" s="3" customFormat="1">
      <c r="A608" s="4"/>
      <c r="B608" s="44"/>
      <c r="C608" s="15"/>
      <c r="D608" s="15"/>
      <c r="E608" s="10"/>
      <c r="F608" s="17"/>
      <c r="G608" s="8"/>
      <c r="H608" s="9"/>
      <c r="I608" s="9"/>
      <c r="J608" s="4"/>
    </row>
    <row r="609" spans="1:10" s="3" customFormat="1">
      <c r="A609" s="4"/>
      <c r="B609" s="44"/>
      <c r="C609" s="15"/>
      <c r="D609" s="15"/>
      <c r="E609" s="10"/>
      <c r="F609" s="17"/>
      <c r="G609" s="8"/>
      <c r="H609" s="9"/>
      <c r="I609" s="9"/>
      <c r="J609" s="4"/>
    </row>
    <row r="610" spans="1:10" s="3" customFormat="1">
      <c r="A610" s="4"/>
      <c r="B610" s="44"/>
      <c r="C610" s="15"/>
      <c r="D610" s="15"/>
      <c r="E610" s="10"/>
      <c r="F610" s="17"/>
      <c r="G610" s="8"/>
      <c r="H610" s="9"/>
      <c r="I610" s="9"/>
      <c r="J610" s="4"/>
    </row>
    <row r="611" spans="1:10" s="3" customFormat="1">
      <c r="A611" s="4"/>
      <c r="B611" s="44"/>
      <c r="C611" s="15"/>
      <c r="D611" s="15"/>
      <c r="E611" s="10"/>
      <c r="F611" s="17"/>
      <c r="G611" s="8"/>
      <c r="H611" s="9"/>
      <c r="I611" s="9"/>
      <c r="J611" s="4"/>
    </row>
    <row r="612" spans="1:10" s="3" customFormat="1">
      <c r="A612" s="4"/>
      <c r="B612" s="44"/>
      <c r="C612" s="15"/>
      <c r="D612" s="15"/>
      <c r="E612" s="10"/>
      <c r="F612" s="17"/>
      <c r="G612" s="8"/>
      <c r="H612" s="9"/>
      <c r="I612" s="9"/>
      <c r="J612" s="4"/>
    </row>
    <row r="613" spans="1:10" s="3" customFormat="1">
      <c r="A613" s="4"/>
      <c r="B613" s="44"/>
      <c r="C613" s="15"/>
      <c r="D613" s="15"/>
      <c r="E613" s="10"/>
      <c r="F613" s="17"/>
      <c r="G613" s="8"/>
      <c r="H613" s="9"/>
      <c r="I613" s="9"/>
      <c r="J613" s="4"/>
    </row>
    <row r="614" spans="1:10" s="3" customFormat="1">
      <c r="A614" s="4"/>
      <c r="B614" s="44"/>
      <c r="C614" s="15"/>
      <c r="D614" s="15"/>
      <c r="E614" s="10"/>
      <c r="F614" s="17"/>
      <c r="G614" s="8"/>
      <c r="H614" s="9"/>
      <c r="I614" s="9"/>
      <c r="J614" s="4"/>
    </row>
    <row r="615" spans="1:10" s="3" customFormat="1">
      <c r="A615" s="4"/>
      <c r="B615" s="44"/>
      <c r="C615" s="15"/>
      <c r="D615" s="15"/>
      <c r="E615" s="10"/>
      <c r="F615" s="17"/>
      <c r="G615" s="8"/>
      <c r="H615" s="9"/>
      <c r="I615" s="9"/>
      <c r="J615" s="4"/>
    </row>
    <row r="616" spans="1:10" s="3" customFormat="1">
      <c r="A616" s="4"/>
      <c r="B616" s="44"/>
      <c r="C616" s="15"/>
      <c r="D616" s="15"/>
      <c r="E616" s="10"/>
      <c r="F616" s="17"/>
      <c r="G616" s="8"/>
      <c r="H616" s="9"/>
      <c r="I616" s="9"/>
      <c r="J616" s="4"/>
    </row>
    <row r="617" spans="1:10" s="3" customFormat="1">
      <c r="A617" s="4"/>
      <c r="B617" s="44"/>
      <c r="C617" s="15"/>
      <c r="D617" s="15"/>
      <c r="E617" s="10"/>
      <c r="F617" s="17"/>
      <c r="G617" s="8"/>
      <c r="H617" s="9"/>
      <c r="I617" s="9"/>
      <c r="J617" s="4"/>
    </row>
    <row r="618" spans="1:10" s="3" customFormat="1">
      <c r="A618" s="4"/>
      <c r="B618" s="44"/>
      <c r="C618" s="15"/>
      <c r="D618" s="15"/>
      <c r="E618" s="10"/>
      <c r="F618" s="17"/>
      <c r="G618" s="8"/>
      <c r="H618" s="9"/>
      <c r="I618" s="9"/>
      <c r="J618" s="4"/>
    </row>
    <row r="619" spans="1:10" s="3" customFormat="1">
      <c r="A619" s="4"/>
      <c r="B619" s="44"/>
      <c r="C619" s="15"/>
      <c r="D619" s="15"/>
      <c r="E619" s="10"/>
      <c r="F619" s="17"/>
      <c r="G619" s="8"/>
      <c r="H619" s="9"/>
      <c r="I619" s="9"/>
      <c r="J619" s="4"/>
    </row>
    <row r="620" spans="1:10" s="3" customFormat="1">
      <c r="A620" s="4"/>
      <c r="B620" s="44"/>
      <c r="C620" s="15"/>
      <c r="D620" s="15"/>
      <c r="E620" s="10"/>
      <c r="F620" s="17"/>
      <c r="G620" s="8"/>
      <c r="H620" s="9"/>
      <c r="I620" s="9"/>
      <c r="J620" s="4"/>
    </row>
    <row r="621" spans="1:10" s="3" customFormat="1">
      <c r="A621" s="4"/>
      <c r="B621" s="44"/>
      <c r="C621" s="15"/>
      <c r="D621" s="15"/>
      <c r="E621" s="10"/>
      <c r="F621" s="17"/>
      <c r="G621" s="8"/>
      <c r="H621" s="9"/>
      <c r="I621" s="9"/>
      <c r="J621" s="4"/>
    </row>
    <row r="622" spans="1:10" s="3" customFormat="1">
      <c r="A622" s="4"/>
      <c r="B622" s="44"/>
      <c r="C622" s="15"/>
      <c r="D622" s="15"/>
      <c r="E622" s="10"/>
      <c r="F622" s="17"/>
      <c r="G622" s="8"/>
      <c r="H622" s="9"/>
      <c r="I622" s="9"/>
      <c r="J622" s="4"/>
    </row>
    <row r="623" spans="1:10" s="3" customFormat="1">
      <c r="A623" s="4"/>
      <c r="B623" s="44"/>
      <c r="C623" s="15"/>
      <c r="D623" s="15"/>
      <c r="E623" s="10"/>
      <c r="F623" s="17"/>
      <c r="G623" s="8"/>
      <c r="H623" s="9"/>
      <c r="I623" s="9"/>
      <c r="J623" s="4"/>
    </row>
    <row r="624" spans="1:10" s="3" customFormat="1">
      <c r="A624" s="4"/>
      <c r="B624" s="44"/>
      <c r="C624" s="15"/>
      <c r="D624" s="15"/>
      <c r="E624" s="10"/>
      <c r="F624" s="17"/>
      <c r="G624" s="8"/>
      <c r="H624" s="9"/>
      <c r="I624" s="9"/>
      <c r="J624" s="4"/>
    </row>
    <row r="625" spans="1:10" s="3" customFormat="1">
      <c r="A625" s="4"/>
      <c r="B625" s="44"/>
      <c r="C625" s="15"/>
      <c r="D625" s="15"/>
      <c r="E625" s="10"/>
      <c r="F625" s="17"/>
      <c r="G625" s="8"/>
      <c r="H625" s="9"/>
      <c r="I625" s="9"/>
      <c r="J625" s="4"/>
    </row>
    <row r="626" spans="1:10" s="3" customFormat="1">
      <c r="A626" s="4"/>
      <c r="B626" s="44"/>
      <c r="C626" s="15"/>
      <c r="D626" s="15"/>
      <c r="E626" s="10"/>
      <c r="F626" s="17"/>
      <c r="G626" s="8"/>
      <c r="H626" s="9"/>
      <c r="I626" s="9"/>
      <c r="J626" s="4"/>
    </row>
    <row r="627" spans="1:10" s="3" customFormat="1">
      <c r="A627" s="4"/>
      <c r="B627" s="44"/>
      <c r="C627" s="15"/>
      <c r="D627" s="15"/>
      <c r="E627" s="10"/>
      <c r="F627" s="17"/>
      <c r="G627" s="8"/>
      <c r="H627" s="9"/>
      <c r="I627" s="9"/>
      <c r="J627" s="4"/>
    </row>
    <row r="628" spans="1:10" s="3" customFormat="1">
      <c r="A628" s="4"/>
      <c r="B628" s="44"/>
      <c r="C628" s="15"/>
      <c r="D628" s="15"/>
      <c r="E628" s="10"/>
      <c r="F628" s="17"/>
      <c r="G628" s="8"/>
      <c r="H628" s="9"/>
      <c r="I628" s="9"/>
      <c r="J628" s="4"/>
    </row>
    <row r="629" spans="1:10" s="3" customFormat="1">
      <c r="A629" s="4"/>
      <c r="B629" s="44"/>
      <c r="C629" s="15"/>
      <c r="D629" s="15"/>
      <c r="E629" s="10"/>
      <c r="F629" s="17"/>
      <c r="G629" s="8"/>
      <c r="H629" s="9"/>
      <c r="I629" s="9"/>
      <c r="J629" s="4"/>
    </row>
    <row r="630" spans="1:10" s="3" customFormat="1">
      <c r="A630" s="4"/>
      <c r="B630" s="44"/>
      <c r="C630" s="15"/>
      <c r="D630" s="15"/>
      <c r="E630" s="10"/>
      <c r="F630" s="17"/>
      <c r="G630" s="8"/>
      <c r="H630" s="9"/>
      <c r="I630" s="9"/>
      <c r="J630" s="4"/>
    </row>
    <row r="631" spans="1:10" s="3" customFormat="1">
      <c r="A631" s="4"/>
      <c r="B631" s="44"/>
      <c r="C631" s="15"/>
      <c r="D631" s="15"/>
      <c r="E631" s="10"/>
      <c r="F631" s="17"/>
      <c r="G631" s="8"/>
      <c r="H631" s="9"/>
      <c r="I631" s="9"/>
      <c r="J631" s="4"/>
    </row>
    <row r="632" spans="1:10" s="3" customFormat="1">
      <c r="A632" s="4"/>
      <c r="B632" s="44"/>
      <c r="C632" s="15"/>
      <c r="D632" s="15"/>
      <c r="E632" s="10"/>
      <c r="F632" s="17"/>
      <c r="G632" s="8"/>
      <c r="H632" s="9"/>
      <c r="I632" s="9"/>
      <c r="J632" s="4"/>
    </row>
    <row r="633" spans="1:10" s="3" customFormat="1">
      <c r="A633" s="4"/>
      <c r="B633" s="44"/>
      <c r="C633" s="15"/>
      <c r="D633" s="15"/>
      <c r="E633" s="10"/>
      <c r="F633" s="17"/>
      <c r="G633" s="8"/>
      <c r="H633" s="9"/>
      <c r="I633" s="9"/>
      <c r="J633" s="4"/>
    </row>
    <row r="634" spans="1:10" s="3" customFormat="1">
      <c r="A634" s="4"/>
      <c r="B634" s="44"/>
      <c r="C634" s="15"/>
      <c r="D634" s="15"/>
      <c r="E634" s="10"/>
      <c r="F634" s="17"/>
      <c r="G634" s="8"/>
      <c r="H634" s="9"/>
      <c r="I634" s="9"/>
      <c r="J634" s="4"/>
    </row>
    <row r="635" spans="1:10" s="3" customFormat="1">
      <c r="A635" s="4"/>
      <c r="B635" s="44"/>
      <c r="C635" s="15"/>
      <c r="D635" s="15"/>
      <c r="E635" s="10"/>
      <c r="F635" s="17"/>
      <c r="G635" s="8"/>
      <c r="H635" s="9"/>
      <c r="I635" s="9"/>
      <c r="J635" s="4"/>
    </row>
    <row r="636" spans="1:10" s="3" customFormat="1">
      <c r="A636" s="4"/>
      <c r="B636" s="44"/>
      <c r="C636" s="15"/>
      <c r="D636" s="15"/>
      <c r="E636" s="10"/>
      <c r="F636" s="17"/>
      <c r="G636" s="8"/>
      <c r="H636" s="9"/>
      <c r="I636" s="9"/>
      <c r="J636" s="4"/>
    </row>
    <row r="637" spans="1:10" s="3" customFormat="1">
      <c r="A637" s="4"/>
      <c r="B637" s="44"/>
      <c r="C637" s="15"/>
      <c r="D637" s="15"/>
      <c r="E637" s="10"/>
      <c r="F637" s="17"/>
      <c r="G637" s="8"/>
      <c r="H637" s="9"/>
      <c r="I637" s="9"/>
      <c r="J637" s="4"/>
    </row>
    <row r="638" spans="1:10" s="3" customFormat="1">
      <c r="A638" s="4"/>
      <c r="B638" s="44"/>
      <c r="C638" s="15"/>
      <c r="D638" s="15"/>
      <c r="E638" s="10"/>
      <c r="F638" s="17"/>
      <c r="G638" s="8"/>
      <c r="H638" s="9"/>
      <c r="I638" s="9"/>
      <c r="J638" s="4"/>
    </row>
    <row r="639" spans="1:10" s="3" customFormat="1">
      <c r="A639" s="4"/>
      <c r="B639" s="44"/>
      <c r="C639" s="15"/>
      <c r="D639" s="15"/>
      <c r="E639" s="10"/>
      <c r="F639" s="17"/>
      <c r="G639" s="8"/>
      <c r="H639" s="9"/>
      <c r="I639" s="9"/>
      <c r="J639" s="4"/>
    </row>
    <row r="640" spans="1:10" s="3" customFormat="1">
      <c r="A640" s="4"/>
      <c r="B640" s="44"/>
      <c r="C640" s="15"/>
      <c r="D640" s="15"/>
      <c r="E640" s="10"/>
      <c r="F640" s="17"/>
      <c r="G640" s="8"/>
      <c r="H640" s="9"/>
      <c r="I640" s="9"/>
      <c r="J640" s="4"/>
    </row>
    <row r="641" spans="1:10" s="3" customFormat="1">
      <c r="A641" s="4"/>
      <c r="B641" s="44"/>
      <c r="C641" s="15"/>
      <c r="D641" s="15"/>
      <c r="E641" s="10"/>
      <c r="F641" s="17"/>
      <c r="G641" s="8"/>
      <c r="H641" s="9"/>
      <c r="I641" s="9"/>
      <c r="J641" s="4"/>
    </row>
    <row r="642" spans="1:10" s="3" customFormat="1">
      <c r="A642" s="4"/>
      <c r="B642" s="44"/>
      <c r="C642" s="15"/>
      <c r="D642" s="15"/>
      <c r="E642" s="10"/>
      <c r="F642" s="17"/>
      <c r="G642" s="8"/>
      <c r="H642" s="9"/>
      <c r="I642" s="9"/>
      <c r="J642" s="4"/>
    </row>
    <row r="643" spans="1:10" s="3" customFormat="1">
      <c r="A643" s="4"/>
      <c r="B643" s="44"/>
      <c r="C643" s="15"/>
      <c r="D643" s="15"/>
      <c r="E643" s="10"/>
      <c r="F643" s="17"/>
      <c r="G643" s="8"/>
      <c r="H643" s="9"/>
      <c r="I643" s="9"/>
      <c r="J643" s="4"/>
    </row>
    <row r="644" spans="1:10" s="3" customFormat="1">
      <c r="A644" s="4"/>
      <c r="B644" s="44"/>
      <c r="C644" s="15"/>
      <c r="D644" s="15"/>
      <c r="E644" s="10"/>
      <c r="F644" s="17"/>
      <c r="G644" s="8"/>
      <c r="H644" s="9"/>
      <c r="I644" s="9"/>
      <c r="J644" s="4"/>
    </row>
    <row r="645" spans="1:10" s="3" customFormat="1">
      <c r="A645" s="4"/>
      <c r="B645" s="44"/>
      <c r="C645" s="15"/>
      <c r="D645" s="15"/>
      <c r="E645" s="10"/>
      <c r="F645" s="17"/>
      <c r="G645" s="8"/>
      <c r="H645" s="9"/>
      <c r="I645" s="9"/>
      <c r="J645" s="4"/>
    </row>
    <row r="646" spans="1:10" s="3" customFormat="1">
      <c r="A646" s="4"/>
      <c r="B646" s="44"/>
      <c r="C646" s="15"/>
      <c r="D646" s="15"/>
      <c r="E646" s="10"/>
      <c r="F646" s="17"/>
      <c r="G646" s="8"/>
      <c r="H646" s="9"/>
      <c r="I646" s="9"/>
      <c r="J646" s="4"/>
    </row>
    <row r="647" spans="1:10" s="3" customFormat="1">
      <c r="A647" s="4"/>
      <c r="B647" s="44"/>
      <c r="C647" s="15"/>
      <c r="D647" s="15"/>
      <c r="E647" s="10"/>
      <c r="F647" s="17"/>
      <c r="G647" s="8"/>
      <c r="H647" s="9"/>
      <c r="I647" s="9"/>
      <c r="J647" s="4"/>
    </row>
    <row r="648" spans="1:10" s="3" customFormat="1">
      <c r="A648" s="4"/>
      <c r="B648" s="44"/>
      <c r="C648" s="15"/>
      <c r="D648" s="15"/>
      <c r="E648" s="10"/>
      <c r="F648" s="17"/>
      <c r="G648" s="8"/>
      <c r="H648" s="9"/>
      <c r="I648" s="9"/>
      <c r="J648" s="4"/>
    </row>
    <row r="649" spans="1:10" s="3" customFormat="1">
      <c r="A649" s="4"/>
      <c r="B649" s="44"/>
      <c r="C649" s="15"/>
      <c r="D649" s="15"/>
      <c r="E649" s="10"/>
      <c r="F649" s="17"/>
      <c r="G649" s="8"/>
      <c r="H649" s="9"/>
      <c r="I649" s="9"/>
      <c r="J649" s="4"/>
    </row>
    <row r="650" spans="1:10" s="3" customFormat="1">
      <c r="A650" s="4"/>
      <c r="B650" s="44"/>
      <c r="C650" s="15"/>
      <c r="D650" s="15"/>
      <c r="E650" s="10"/>
      <c r="F650" s="17"/>
      <c r="G650" s="8"/>
      <c r="H650" s="9"/>
      <c r="I650" s="9"/>
      <c r="J650" s="4"/>
    </row>
    <row r="651" spans="1:10" s="3" customFormat="1">
      <c r="A651" s="4"/>
      <c r="B651" s="44"/>
      <c r="C651" s="15"/>
      <c r="D651" s="15"/>
      <c r="E651" s="10"/>
      <c r="F651" s="17"/>
      <c r="G651" s="8"/>
      <c r="H651" s="9"/>
      <c r="I651" s="9"/>
      <c r="J651" s="4"/>
    </row>
    <row r="652" spans="1:10" s="3" customFormat="1">
      <c r="A652" s="4"/>
      <c r="B652" s="44"/>
      <c r="C652" s="15"/>
      <c r="D652" s="15"/>
      <c r="E652" s="10"/>
      <c r="F652" s="17"/>
      <c r="G652" s="8"/>
      <c r="H652" s="9"/>
      <c r="I652" s="9"/>
      <c r="J652" s="4"/>
    </row>
    <row r="653" spans="1:10" s="3" customFormat="1">
      <c r="A653" s="4"/>
      <c r="B653" s="44"/>
      <c r="C653" s="15"/>
      <c r="D653" s="15"/>
      <c r="E653" s="10"/>
      <c r="F653" s="17"/>
      <c r="G653" s="8"/>
      <c r="H653" s="9"/>
      <c r="I653" s="9"/>
      <c r="J653" s="4"/>
    </row>
    <row r="654" spans="1:10" s="3" customFormat="1">
      <c r="A654" s="4"/>
      <c r="B654" s="44"/>
      <c r="C654" s="15"/>
      <c r="D654" s="15"/>
      <c r="E654" s="10"/>
      <c r="F654" s="17"/>
      <c r="G654" s="8"/>
      <c r="H654" s="9"/>
      <c r="I654" s="9"/>
      <c r="J654" s="4"/>
    </row>
    <row r="655" spans="1:10" s="3" customFormat="1">
      <c r="A655" s="4"/>
      <c r="B655" s="44"/>
      <c r="C655" s="15"/>
      <c r="D655" s="15"/>
      <c r="E655" s="10"/>
      <c r="F655" s="17"/>
      <c r="G655" s="8"/>
      <c r="H655" s="9"/>
      <c r="I655" s="9"/>
      <c r="J655" s="4"/>
    </row>
    <row r="656" spans="1:10" s="3" customFormat="1">
      <c r="A656" s="4"/>
      <c r="B656" s="44"/>
      <c r="C656" s="15"/>
      <c r="D656" s="15"/>
      <c r="E656" s="10"/>
      <c r="F656" s="17"/>
      <c r="G656" s="8"/>
      <c r="H656" s="9"/>
      <c r="I656" s="9"/>
      <c r="J656" s="4"/>
    </row>
    <row r="657" spans="1:10" s="3" customFormat="1">
      <c r="A657" s="4"/>
      <c r="B657" s="44"/>
      <c r="C657" s="15"/>
      <c r="D657" s="15"/>
      <c r="E657" s="10"/>
      <c r="F657" s="17"/>
      <c r="G657" s="8"/>
      <c r="H657" s="9"/>
      <c r="I657" s="9"/>
      <c r="J657" s="4"/>
    </row>
    <row r="658" spans="1:10" s="3" customFormat="1">
      <c r="A658" s="4"/>
      <c r="B658" s="44"/>
      <c r="C658" s="15"/>
      <c r="D658" s="15"/>
      <c r="E658" s="10"/>
      <c r="F658" s="17"/>
      <c r="G658" s="8"/>
      <c r="H658" s="9"/>
      <c r="I658" s="9"/>
      <c r="J658" s="4"/>
    </row>
    <row r="659" spans="1:10" s="3" customFormat="1">
      <c r="A659" s="4"/>
      <c r="B659" s="44"/>
      <c r="C659" s="15"/>
      <c r="D659" s="15"/>
      <c r="E659" s="10"/>
      <c r="F659" s="17"/>
      <c r="G659" s="8"/>
      <c r="H659" s="9"/>
      <c r="I659" s="9"/>
      <c r="J659" s="4"/>
    </row>
    <row r="660" spans="1:10" s="3" customFormat="1">
      <c r="A660" s="4"/>
      <c r="B660" s="44"/>
      <c r="C660" s="15"/>
      <c r="D660" s="15"/>
      <c r="E660" s="10"/>
      <c r="F660" s="17"/>
      <c r="G660" s="8"/>
      <c r="H660" s="9"/>
      <c r="I660" s="9"/>
      <c r="J660" s="4"/>
    </row>
    <row r="661" spans="1:10" s="3" customFormat="1">
      <c r="A661" s="4"/>
      <c r="B661" s="44"/>
      <c r="C661" s="15"/>
      <c r="D661" s="15"/>
      <c r="E661" s="10"/>
      <c r="F661" s="17"/>
      <c r="G661" s="8"/>
      <c r="H661" s="9"/>
      <c r="I661" s="9"/>
      <c r="J661" s="4"/>
    </row>
    <row r="662" spans="1:10" s="3" customFormat="1">
      <c r="A662" s="4"/>
      <c r="B662" s="44"/>
      <c r="C662" s="15"/>
      <c r="D662" s="15"/>
      <c r="E662" s="10"/>
      <c r="F662" s="17"/>
      <c r="G662" s="8"/>
      <c r="H662" s="9"/>
      <c r="I662" s="9"/>
      <c r="J662" s="4"/>
    </row>
    <row r="663" spans="1:10" s="3" customFormat="1">
      <c r="A663" s="4"/>
      <c r="B663" s="44"/>
      <c r="C663" s="15"/>
      <c r="D663" s="15"/>
      <c r="E663" s="10"/>
      <c r="F663" s="17"/>
      <c r="G663" s="8"/>
      <c r="H663" s="9"/>
      <c r="I663" s="9"/>
      <c r="J663" s="4"/>
    </row>
    <row r="664" spans="1:10" s="3" customFormat="1">
      <c r="A664" s="4"/>
      <c r="B664" s="44"/>
      <c r="C664" s="15"/>
      <c r="D664" s="15"/>
      <c r="E664" s="10"/>
      <c r="F664" s="17"/>
      <c r="G664" s="8"/>
      <c r="H664" s="9"/>
      <c r="I664" s="9"/>
      <c r="J664" s="4"/>
    </row>
    <row r="665" spans="1:10" s="3" customFormat="1">
      <c r="A665" s="4"/>
      <c r="B665" s="44"/>
      <c r="C665" s="15"/>
      <c r="D665" s="15"/>
      <c r="E665" s="10"/>
      <c r="F665" s="17"/>
      <c r="G665" s="8"/>
      <c r="H665" s="9"/>
      <c r="I665" s="9"/>
      <c r="J665" s="4"/>
    </row>
    <row r="666" spans="1:10" s="3" customFormat="1">
      <c r="A666" s="4"/>
      <c r="B666" s="44"/>
      <c r="C666" s="15"/>
      <c r="D666" s="15"/>
      <c r="E666" s="10"/>
      <c r="F666" s="17"/>
      <c r="G666" s="8"/>
      <c r="H666" s="9"/>
      <c r="I666" s="9"/>
      <c r="J666" s="4"/>
    </row>
    <row r="667" spans="1:10" s="3" customFormat="1">
      <c r="A667" s="4"/>
      <c r="B667" s="44"/>
      <c r="C667" s="15"/>
      <c r="D667" s="15"/>
      <c r="E667" s="10"/>
      <c r="F667" s="17"/>
      <c r="G667" s="8"/>
      <c r="H667" s="9"/>
      <c r="I667" s="9"/>
      <c r="J667" s="4"/>
    </row>
    <row r="668" spans="1:10" s="3" customFormat="1">
      <c r="A668" s="4"/>
      <c r="B668" s="44"/>
      <c r="C668" s="15"/>
      <c r="D668" s="15"/>
      <c r="E668" s="10"/>
      <c r="F668" s="17"/>
      <c r="G668" s="8"/>
      <c r="H668" s="9"/>
      <c r="I668" s="9"/>
      <c r="J668" s="4"/>
    </row>
    <row r="669" spans="1:10" s="3" customFormat="1">
      <c r="A669" s="4"/>
      <c r="B669" s="44"/>
      <c r="C669" s="15"/>
      <c r="D669" s="15"/>
      <c r="E669" s="10"/>
      <c r="F669" s="17"/>
      <c r="G669" s="8"/>
      <c r="H669" s="9"/>
      <c r="I669" s="9"/>
      <c r="J669" s="4"/>
    </row>
    <row r="670" spans="1:10" s="3" customFormat="1">
      <c r="A670" s="4"/>
      <c r="B670" s="44"/>
      <c r="C670" s="15"/>
      <c r="D670" s="15"/>
      <c r="E670" s="10"/>
      <c r="F670" s="17"/>
      <c r="G670" s="8"/>
      <c r="H670" s="9"/>
      <c r="I670" s="9"/>
      <c r="J670" s="4"/>
    </row>
    <row r="671" spans="1:10" s="3" customFormat="1">
      <c r="A671" s="4"/>
      <c r="B671" s="44"/>
      <c r="C671" s="15"/>
      <c r="D671" s="15"/>
      <c r="E671" s="10"/>
      <c r="F671" s="17"/>
      <c r="G671" s="8"/>
      <c r="H671" s="9"/>
      <c r="I671" s="9"/>
      <c r="J671" s="4"/>
    </row>
    <row r="672" spans="1:10" s="3" customFormat="1">
      <c r="A672" s="4"/>
      <c r="B672" s="44"/>
      <c r="C672" s="15"/>
      <c r="D672" s="15"/>
      <c r="E672" s="10"/>
      <c r="F672" s="17"/>
      <c r="G672" s="8"/>
      <c r="H672" s="9"/>
      <c r="I672" s="9"/>
      <c r="J672" s="4"/>
    </row>
    <row r="673" spans="1:10" s="3" customFormat="1">
      <c r="A673" s="4"/>
      <c r="B673" s="44"/>
      <c r="C673" s="15"/>
      <c r="D673" s="15"/>
      <c r="E673" s="10"/>
      <c r="F673" s="17"/>
      <c r="G673" s="8"/>
      <c r="H673" s="9"/>
      <c r="I673" s="9"/>
      <c r="J673" s="4"/>
    </row>
    <row r="674" spans="1:10" s="3" customFormat="1">
      <c r="A674" s="4"/>
      <c r="B674" s="44"/>
      <c r="C674" s="15"/>
      <c r="D674" s="15"/>
      <c r="E674" s="10"/>
      <c r="F674" s="17"/>
      <c r="G674" s="8"/>
      <c r="H674" s="9"/>
      <c r="I674" s="9"/>
      <c r="J674" s="4"/>
    </row>
    <row r="675" spans="1:10" s="3" customFormat="1">
      <c r="A675" s="4"/>
      <c r="B675" s="44"/>
      <c r="C675" s="15"/>
      <c r="D675" s="15"/>
      <c r="E675" s="10"/>
      <c r="F675" s="17"/>
      <c r="G675" s="8"/>
      <c r="H675" s="9"/>
      <c r="I675" s="9"/>
      <c r="J675" s="4"/>
    </row>
    <row r="676" spans="1:10" s="3" customFormat="1">
      <c r="A676" s="4"/>
      <c r="B676" s="44"/>
      <c r="C676" s="15"/>
      <c r="D676" s="15"/>
      <c r="E676" s="10"/>
      <c r="F676" s="17"/>
      <c r="G676" s="8"/>
      <c r="H676" s="9"/>
      <c r="I676" s="9"/>
      <c r="J676" s="4"/>
    </row>
    <row r="677" spans="1:10" s="3" customFormat="1">
      <c r="A677" s="4"/>
      <c r="B677" s="44"/>
      <c r="C677" s="15"/>
      <c r="D677" s="15"/>
      <c r="E677" s="10"/>
      <c r="F677" s="17"/>
      <c r="G677" s="8"/>
      <c r="H677" s="9"/>
      <c r="I677" s="9"/>
      <c r="J677" s="4"/>
    </row>
    <row r="678" spans="1:10" s="3" customFormat="1">
      <c r="A678" s="4"/>
      <c r="B678" s="44"/>
      <c r="C678" s="15"/>
      <c r="D678" s="15"/>
      <c r="E678" s="10"/>
      <c r="F678" s="17"/>
      <c r="G678" s="8"/>
      <c r="H678" s="9"/>
      <c r="I678" s="9"/>
      <c r="J678" s="4"/>
    </row>
    <row r="679" spans="1:10" s="3" customFormat="1">
      <c r="A679" s="4"/>
      <c r="B679" s="44"/>
      <c r="C679" s="15"/>
      <c r="D679" s="15"/>
      <c r="E679" s="10"/>
      <c r="F679" s="17"/>
      <c r="G679" s="8"/>
      <c r="H679" s="9"/>
      <c r="I679" s="9"/>
      <c r="J679" s="4"/>
    </row>
    <row r="680" spans="1:10" s="3" customFormat="1">
      <c r="A680" s="4"/>
      <c r="B680" s="44"/>
      <c r="C680" s="15"/>
      <c r="D680" s="15"/>
      <c r="E680" s="10"/>
      <c r="F680" s="17"/>
      <c r="G680" s="8"/>
      <c r="H680" s="9"/>
      <c r="I680" s="9"/>
      <c r="J680" s="4"/>
    </row>
    <row r="681" spans="1:10" s="3" customFormat="1">
      <c r="A681" s="4"/>
      <c r="B681" s="44"/>
      <c r="C681" s="15"/>
      <c r="D681" s="15"/>
      <c r="E681" s="10"/>
      <c r="F681" s="17"/>
      <c r="G681" s="8"/>
      <c r="H681" s="9"/>
      <c r="I681" s="9"/>
      <c r="J681" s="4"/>
    </row>
    <row r="682" spans="1:10" s="3" customFormat="1">
      <c r="A682" s="4"/>
      <c r="B682" s="44"/>
      <c r="C682" s="15"/>
      <c r="D682" s="15"/>
      <c r="E682" s="10"/>
      <c r="F682" s="17"/>
      <c r="G682" s="8"/>
      <c r="H682" s="9"/>
      <c r="I682" s="9"/>
      <c r="J682" s="4"/>
    </row>
    <row r="683" spans="1:10" s="3" customFormat="1">
      <c r="A683" s="4"/>
      <c r="B683" s="44"/>
      <c r="C683" s="15"/>
      <c r="D683" s="15"/>
      <c r="E683" s="10"/>
      <c r="F683" s="17"/>
      <c r="G683" s="8"/>
      <c r="H683" s="9"/>
      <c r="I683" s="9"/>
      <c r="J683" s="4"/>
    </row>
    <row r="684" spans="1:10" s="3" customFormat="1">
      <c r="A684" s="4"/>
      <c r="B684" s="44"/>
      <c r="C684" s="15"/>
      <c r="D684" s="15"/>
      <c r="E684" s="10"/>
      <c r="F684" s="17"/>
      <c r="G684" s="8"/>
      <c r="H684" s="9"/>
      <c r="I684" s="9"/>
      <c r="J684" s="4"/>
    </row>
    <row r="685" spans="1:10" s="3" customFormat="1">
      <c r="A685" s="4"/>
      <c r="B685" s="44"/>
      <c r="C685" s="15"/>
      <c r="D685" s="15"/>
      <c r="E685" s="10"/>
      <c r="F685" s="17"/>
      <c r="G685" s="8"/>
      <c r="H685" s="9"/>
      <c r="I685" s="9"/>
      <c r="J685" s="4"/>
    </row>
    <row r="686" spans="1:10" s="3" customFormat="1">
      <c r="A686" s="4"/>
      <c r="B686" s="44"/>
      <c r="C686" s="15"/>
      <c r="D686" s="15"/>
      <c r="E686" s="10"/>
      <c r="F686" s="17"/>
      <c r="G686" s="8"/>
      <c r="H686" s="9"/>
      <c r="I686" s="9"/>
      <c r="J686" s="4"/>
    </row>
    <row r="687" spans="1:10" s="3" customFormat="1">
      <c r="A687" s="4"/>
      <c r="B687" s="44"/>
      <c r="C687" s="15"/>
      <c r="D687" s="15"/>
      <c r="E687" s="10"/>
      <c r="F687" s="17"/>
      <c r="G687" s="8"/>
      <c r="H687" s="9"/>
      <c r="I687" s="9"/>
      <c r="J687" s="4"/>
    </row>
    <row r="688" spans="1:10" s="3" customFormat="1">
      <c r="A688" s="4"/>
      <c r="B688" s="44"/>
      <c r="C688" s="15"/>
      <c r="D688" s="15"/>
      <c r="E688" s="10"/>
      <c r="F688" s="17"/>
      <c r="G688" s="8"/>
      <c r="H688" s="9"/>
      <c r="I688" s="9"/>
      <c r="J688" s="4"/>
    </row>
    <row r="689" spans="1:10" s="3" customFormat="1">
      <c r="A689" s="4"/>
      <c r="B689" s="44"/>
      <c r="C689" s="15"/>
      <c r="D689" s="15"/>
      <c r="E689" s="10"/>
      <c r="F689" s="17"/>
      <c r="G689" s="8"/>
      <c r="H689" s="9"/>
      <c r="I689" s="9"/>
      <c r="J689" s="4"/>
    </row>
    <row r="690" spans="1:10" s="3" customFormat="1">
      <c r="A690" s="4"/>
      <c r="B690" s="44"/>
      <c r="C690" s="15"/>
      <c r="D690" s="15"/>
      <c r="E690" s="10"/>
      <c r="F690" s="17"/>
      <c r="G690" s="8"/>
      <c r="H690" s="9"/>
      <c r="I690" s="9"/>
      <c r="J690" s="4"/>
    </row>
    <row r="691" spans="1:10" s="3" customFormat="1">
      <c r="A691" s="4"/>
      <c r="B691" s="44"/>
      <c r="C691" s="15"/>
      <c r="D691" s="15"/>
      <c r="E691" s="10"/>
      <c r="F691" s="17"/>
      <c r="G691" s="8"/>
      <c r="H691" s="9"/>
      <c r="I691" s="9"/>
      <c r="J691" s="4"/>
    </row>
    <row r="692" spans="1:10" s="3" customFormat="1">
      <c r="A692" s="4"/>
      <c r="B692" s="44"/>
      <c r="C692" s="15"/>
      <c r="D692" s="15"/>
      <c r="E692" s="10"/>
      <c r="F692" s="17"/>
      <c r="G692" s="8"/>
      <c r="H692" s="9"/>
      <c r="I692" s="9"/>
      <c r="J692" s="4"/>
    </row>
    <row r="693" spans="1:10" s="3" customFormat="1">
      <c r="A693" s="4"/>
      <c r="B693" s="44"/>
      <c r="C693" s="15"/>
      <c r="D693" s="15"/>
      <c r="E693" s="10"/>
      <c r="F693" s="17"/>
      <c r="G693" s="8"/>
      <c r="H693" s="9"/>
      <c r="I693" s="9"/>
      <c r="J693" s="4"/>
    </row>
    <row r="694" spans="1:10" s="3" customFormat="1">
      <c r="A694" s="4"/>
      <c r="B694" s="44"/>
      <c r="C694" s="15"/>
      <c r="D694" s="15"/>
      <c r="E694" s="10"/>
      <c r="F694" s="17"/>
      <c r="G694" s="8"/>
      <c r="H694" s="9"/>
      <c r="I694" s="9"/>
      <c r="J694" s="4"/>
    </row>
    <row r="695" spans="1:10" s="3" customFormat="1">
      <c r="A695" s="4"/>
      <c r="B695" s="44"/>
      <c r="C695" s="15"/>
      <c r="D695" s="15"/>
      <c r="E695" s="10"/>
      <c r="F695" s="17"/>
      <c r="G695" s="8"/>
      <c r="H695" s="9"/>
      <c r="I695" s="9"/>
      <c r="J695" s="4"/>
    </row>
    <row r="696" spans="1:10" s="3" customFormat="1">
      <c r="A696" s="4"/>
      <c r="B696" s="44"/>
      <c r="C696" s="15"/>
      <c r="D696" s="15"/>
      <c r="E696" s="10"/>
      <c r="F696" s="17"/>
      <c r="G696" s="8"/>
      <c r="H696" s="9"/>
      <c r="I696" s="9"/>
      <c r="J696" s="4"/>
    </row>
    <row r="697" spans="1:10" s="3" customFormat="1">
      <c r="A697" s="4"/>
      <c r="B697" s="44"/>
      <c r="C697" s="15"/>
      <c r="D697" s="15"/>
      <c r="E697" s="10"/>
      <c r="F697" s="17"/>
      <c r="G697" s="8"/>
      <c r="H697" s="9"/>
      <c r="I697" s="9"/>
      <c r="J697" s="4"/>
    </row>
    <row r="698" spans="1:10" s="3" customFormat="1">
      <c r="A698" s="4"/>
      <c r="B698" s="44"/>
      <c r="C698" s="15"/>
      <c r="D698" s="15"/>
      <c r="E698" s="10"/>
      <c r="F698" s="17"/>
      <c r="G698" s="8"/>
      <c r="H698" s="9"/>
      <c r="I698" s="9"/>
      <c r="J698" s="4"/>
    </row>
    <row r="699" spans="1:10" s="3" customFormat="1">
      <c r="A699" s="4"/>
      <c r="B699" s="44"/>
      <c r="C699" s="15"/>
      <c r="D699" s="15"/>
      <c r="E699" s="10"/>
      <c r="F699" s="17"/>
      <c r="G699" s="8"/>
      <c r="H699" s="9"/>
      <c r="I699" s="9"/>
      <c r="J699" s="4"/>
    </row>
    <row r="700" spans="1:10" s="3" customFormat="1">
      <c r="A700" s="4"/>
      <c r="B700" s="44"/>
      <c r="C700" s="15"/>
      <c r="D700" s="15"/>
      <c r="E700" s="10"/>
      <c r="F700" s="17"/>
      <c r="G700" s="8"/>
      <c r="H700" s="9"/>
      <c r="I700" s="9"/>
      <c r="J700" s="4"/>
    </row>
    <row r="701" spans="1:10" s="3" customFormat="1">
      <c r="A701" s="4"/>
      <c r="B701" s="44"/>
      <c r="C701" s="15"/>
      <c r="D701" s="15"/>
      <c r="E701" s="10"/>
      <c r="F701" s="17"/>
      <c r="G701" s="8"/>
      <c r="H701" s="9"/>
      <c r="I701" s="9"/>
      <c r="J701" s="4"/>
    </row>
    <row r="702" spans="1:10" s="3" customFormat="1">
      <c r="A702" s="4"/>
      <c r="B702" s="44"/>
      <c r="C702" s="15"/>
      <c r="D702" s="15"/>
      <c r="E702" s="10"/>
      <c r="F702" s="17"/>
      <c r="G702" s="8"/>
      <c r="H702" s="9"/>
      <c r="I702" s="9"/>
      <c r="J702" s="4"/>
    </row>
    <row r="703" spans="1:10" s="3" customFormat="1">
      <c r="A703" s="4"/>
      <c r="B703" s="44"/>
      <c r="C703" s="15"/>
      <c r="D703" s="15"/>
      <c r="E703" s="10"/>
      <c r="F703" s="17"/>
      <c r="G703" s="8"/>
      <c r="H703" s="9"/>
      <c r="I703" s="9"/>
      <c r="J703" s="4"/>
    </row>
    <row r="704" spans="1:10" s="3" customFormat="1">
      <c r="A704" s="4"/>
      <c r="B704" s="44"/>
      <c r="C704" s="15"/>
      <c r="D704" s="15"/>
      <c r="E704" s="10"/>
      <c r="F704" s="17"/>
      <c r="G704" s="8"/>
      <c r="H704" s="9"/>
      <c r="I704" s="9"/>
      <c r="J704" s="4"/>
    </row>
    <row r="705" spans="1:10" s="3" customFormat="1">
      <c r="A705" s="4"/>
      <c r="B705" s="44"/>
      <c r="C705" s="15"/>
      <c r="D705" s="15"/>
      <c r="E705" s="10"/>
      <c r="F705" s="17"/>
      <c r="G705" s="8"/>
      <c r="H705" s="9"/>
      <c r="I705" s="9"/>
      <c r="J705" s="4"/>
    </row>
    <row r="706" spans="1:10" s="3" customFormat="1">
      <c r="A706" s="4"/>
      <c r="B706" s="44"/>
      <c r="C706" s="15"/>
      <c r="D706" s="15"/>
      <c r="E706" s="10"/>
      <c r="F706" s="17"/>
      <c r="G706" s="8"/>
      <c r="H706" s="9"/>
      <c r="I706" s="9"/>
      <c r="J706" s="4"/>
    </row>
    <row r="707" spans="1:10" s="3" customFormat="1">
      <c r="A707" s="4"/>
      <c r="B707" s="44"/>
      <c r="C707" s="15"/>
      <c r="D707" s="15"/>
      <c r="E707" s="10"/>
      <c r="F707" s="17"/>
      <c r="G707" s="8"/>
      <c r="H707" s="9"/>
      <c r="I707" s="9"/>
      <c r="J707" s="4"/>
    </row>
    <row r="708" spans="1:10" s="3" customFormat="1">
      <c r="A708" s="4"/>
      <c r="B708" s="44"/>
      <c r="C708" s="15"/>
      <c r="D708" s="15"/>
      <c r="E708" s="10"/>
      <c r="F708" s="17"/>
      <c r="G708" s="8"/>
      <c r="H708" s="9"/>
      <c r="I708" s="9"/>
      <c r="J708" s="4"/>
    </row>
    <row r="709" spans="1:10" s="3" customFormat="1">
      <c r="A709" s="4"/>
      <c r="B709" s="44"/>
      <c r="C709" s="15"/>
      <c r="D709" s="15"/>
      <c r="E709" s="10"/>
      <c r="F709" s="17"/>
      <c r="G709" s="8"/>
      <c r="H709" s="9"/>
      <c r="I709" s="9"/>
      <c r="J709" s="4"/>
    </row>
    <row r="710" spans="1:10" s="3" customFormat="1">
      <c r="A710" s="4"/>
      <c r="B710" s="44"/>
      <c r="C710" s="15"/>
      <c r="D710" s="15"/>
      <c r="E710" s="10"/>
      <c r="F710" s="17"/>
      <c r="G710" s="8"/>
      <c r="H710" s="9"/>
      <c r="I710" s="9"/>
      <c r="J710" s="4"/>
    </row>
    <row r="711" spans="1:10" s="3" customFormat="1">
      <c r="A711" s="4"/>
      <c r="B711" s="44"/>
      <c r="C711" s="15"/>
      <c r="D711" s="15"/>
      <c r="E711" s="10"/>
      <c r="F711" s="17"/>
      <c r="G711" s="8"/>
      <c r="H711" s="9"/>
      <c r="I711" s="9"/>
      <c r="J711" s="4"/>
    </row>
    <row r="712" spans="1:10" s="3" customFormat="1">
      <c r="A712" s="4"/>
      <c r="B712" s="44"/>
      <c r="C712" s="15"/>
      <c r="D712" s="15"/>
      <c r="E712" s="10"/>
      <c r="F712" s="17"/>
      <c r="G712" s="8"/>
      <c r="H712" s="9"/>
      <c r="I712" s="9"/>
      <c r="J712" s="4"/>
    </row>
    <row r="713" spans="1:10" s="3" customFormat="1">
      <c r="A713" s="4"/>
      <c r="B713" s="44"/>
      <c r="C713" s="15"/>
      <c r="D713" s="15"/>
      <c r="E713" s="10"/>
      <c r="F713" s="17"/>
      <c r="G713" s="8"/>
      <c r="H713" s="9"/>
      <c r="I713" s="9"/>
      <c r="J713" s="4"/>
    </row>
    <row r="714" spans="1:10" s="3" customFormat="1">
      <c r="A714" s="4"/>
      <c r="B714" s="44"/>
      <c r="C714" s="15"/>
      <c r="D714" s="15"/>
      <c r="E714" s="10"/>
      <c r="F714" s="17"/>
      <c r="G714" s="8"/>
      <c r="H714" s="9"/>
      <c r="I714" s="9"/>
      <c r="J714" s="4"/>
    </row>
    <row r="715" spans="1:10" s="3" customFormat="1">
      <c r="A715" s="4"/>
      <c r="B715" s="44"/>
      <c r="C715" s="15"/>
      <c r="D715" s="15"/>
      <c r="E715" s="10"/>
      <c r="F715" s="17"/>
      <c r="G715" s="8"/>
      <c r="H715" s="9"/>
      <c r="I715" s="9"/>
      <c r="J715" s="4"/>
    </row>
    <row r="716" spans="1:10" s="3" customFormat="1">
      <c r="A716" s="4"/>
      <c r="B716" s="44"/>
      <c r="C716" s="15"/>
      <c r="D716" s="15"/>
      <c r="E716" s="10"/>
      <c r="F716" s="17"/>
      <c r="G716" s="8"/>
      <c r="H716" s="9"/>
      <c r="I716" s="9"/>
      <c r="J716" s="4"/>
    </row>
    <row r="717" spans="1:10" s="3" customFormat="1">
      <c r="A717" s="4"/>
      <c r="B717" s="44"/>
      <c r="C717" s="15"/>
      <c r="D717" s="15"/>
      <c r="E717" s="10"/>
      <c r="F717" s="17"/>
      <c r="G717" s="8"/>
      <c r="H717" s="9"/>
      <c r="I717" s="9"/>
      <c r="J717" s="4"/>
    </row>
    <row r="718" spans="1:10" s="3" customFormat="1">
      <c r="A718" s="4"/>
      <c r="B718" s="44"/>
      <c r="C718" s="15"/>
      <c r="D718" s="15"/>
      <c r="E718" s="10"/>
      <c r="F718" s="17"/>
      <c r="G718" s="8"/>
      <c r="H718" s="9"/>
      <c r="I718" s="9"/>
      <c r="J718" s="4"/>
    </row>
    <row r="719" spans="1:10" s="3" customFormat="1">
      <c r="A719" s="4"/>
      <c r="B719" s="44"/>
      <c r="C719" s="15"/>
      <c r="D719" s="15"/>
      <c r="E719" s="10"/>
      <c r="F719" s="17"/>
      <c r="G719" s="8"/>
      <c r="H719" s="9"/>
      <c r="I719" s="9"/>
      <c r="J719" s="4"/>
    </row>
    <row r="720" spans="1:10" s="3" customFormat="1">
      <c r="A720" s="4"/>
      <c r="B720" s="44"/>
      <c r="C720" s="15"/>
      <c r="D720" s="15"/>
      <c r="E720" s="10"/>
      <c r="F720" s="17"/>
      <c r="G720" s="8"/>
      <c r="H720" s="9"/>
      <c r="I720" s="9"/>
      <c r="J720" s="4"/>
    </row>
    <row r="721" spans="1:10" s="3" customFormat="1">
      <c r="A721" s="4"/>
      <c r="B721" s="44"/>
      <c r="C721" s="15"/>
      <c r="D721" s="15"/>
      <c r="E721" s="10"/>
      <c r="F721" s="17"/>
      <c r="G721" s="8"/>
      <c r="H721" s="9"/>
      <c r="I721" s="9"/>
      <c r="J721" s="4"/>
    </row>
    <row r="722" spans="1:10" s="3" customFormat="1">
      <c r="A722" s="4"/>
      <c r="B722" s="44"/>
      <c r="C722" s="15"/>
      <c r="D722" s="15"/>
      <c r="E722" s="10"/>
      <c r="F722" s="17"/>
      <c r="G722" s="8"/>
      <c r="H722" s="9"/>
      <c r="I722" s="9"/>
      <c r="J722" s="4"/>
    </row>
    <row r="723" spans="1:10" s="3" customFormat="1">
      <c r="A723" s="4"/>
      <c r="B723" s="44"/>
      <c r="C723" s="15"/>
      <c r="D723" s="15"/>
      <c r="E723" s="10"/>
      <c r="F723" s="17"/>
      <c r="G723" s="8"/>
      <c r="H723" s="9"/>
      <c r="I723" s="9"/>
      <c r="J723" s="4"/>
    </row>
    <row r="724" spans="1:10" s="3" customFormat="1">
      <c r="A724" s="4"/>
      <c r="B724" s="44"/>
      <c r="C724" s="15"/>
      <c r="D724" s="15"/>
      <c r="E724" s="10"/>
      <c r="F724" s="17"/>
      <c r="G724" s="8"/>
      <c r="H724" s="9"/>
      <c r="I724" s="9"/>
      <c r="J724" s="4"/>
    </row>
    <row r="725" spans="1:10" s="3" customFormat="1">
      <c r="A725" s="4"/>
      <c r="B725" s="44"/>
      <c r="C725" s="15"/>
      <c r="D725" s="15"/>
      <c r="E725" s="10"/>
      <c r="F725" s="17"/>
      <c r="G725" s="8"/>
      <c r="H725" s="9"/>
      <c r="I725" s="9"/>
      <c r="J725" s="4"/>
    </row>
    <row r="726" spans="1:10" s="3" customFormat="1">
      <c r="A726" s="4"/>
      <c r="B726" s="44"/>
      <c r="C726" s="15"/>
      <c r="D726" s="15"/>
      <c r="E726" s="10"/>
      <c r="F726" s="17"/>
      <c r="G726" s="8"/>
      <c r="H726" s="9"/>
      <c r="I726" s="9"/>
      <c r="J726" s="4"/>
    </row>
    <row r="727" spans="1:10" s="3" customFormat="1">
      <c r="A727" s="4"/>
      <c r="B727" s="44"/>
      <c r="C727" s="15"/>
      <c r="D727" s="15"/>
      <c r="E727" s="10"/>
      <c r="F727" s="17"/>
      <c r="G727" s="8"/>
      <c r="H727" s="9"/>
      <c r="I727" s="9"/>
      <c r="J727" s="4"/>
    </row>
    <row r="728" spans="1:10" s="3" customFormat="1">
      <c r="A728" s="4"/>
      <c r="B728" s="44"/>
      <c r="C728" s="15"/>
      <c r="D728" s="15"/>
      <c r="E728" s="10"/>
      <c r="F728" s="17"/>
      <c r="G728" s="8"/>
      <c r="H728" s="9"/>
      <c r="I728" s="9"/>
      <c r="J728" s="4"/>
    </row>
    <row r="729" spans="1:10" s="3" customFormat="1">
      <c r="A729" s="4"/>
      <c r="B729" s="44"/>
      <c r="C729" s="15"/>
      <c r="D729" s="15"/>
      <c r="E729" s="10"/>
      <c r="F729" s="17"/>
      <c r="G729" s="8"/>
      <c r="H729" s="9"/>
      <c r="I729" s="9"/>
      <c r="J729" s="4"/>
    </row>
    <row r="730" spans="1:10" s="3" customFormat="1">
      <c r="A730" s="4"/>
      <c r="B730" s="44"/>
      <c r="C730" s="15"/>
      <c r="D730" s="15"/>
      <c r="E730" s="10"/>
      <c r="F730" s="17"/>
      <c r="G730" s="8"/>
      <c r="H730" s="9"/>
      <c r="I730" s="9"/>
      <c r="J730" s="4"/>
    </row>
    <row r="731" spans="1:10" s="3" customFormat="1">
      <c r="A731" s="4"/>
      <c r="B731" s="44"/>
      <c r="C731" s="15"/>
      <c r="D731" s="15"/>
      <c r="E731" s="10"/>
      <c r="F731" s="17"/>
      <c r="G731" s="8"/>
      <c r="H731" s="9"/>
      <c r="I731" s="9"/>
      <c r="J731" s="4"/>
    </row>
    <row r="732" spans="1:10" s="3" customFormat="1">
      <c r="A732" s="4"/>
      <c r="B732" s="44"/>
      <c r="C732" s="15"/>
      <c r="D732" s="15"/>
      <c r="E732" s="10"/>
      <c r="F732" s="17"/>
      <c r="G732" s="8"/>
      <c r="H732" s="9"/>
      <c r="I732" s="9"/>
      <c r="J732" s="4"/>
    </row>
    <row r="733" spans="1:10" s="3" customFormat="1">
      <c r="A733" s="4"/>
      <c r="B733" s="44"/>
      <c r="C733" s="15"/>
      <c r="D733" s="15"/>
      <c r="E733" s="10"/>
      <c r="F733" s="17"/>
      <c r="G733" s="8"/>
      <c r="H733" s="9"/>
      <c r="I733" s="9"/>
      <c r="J733" s="4"/>
    </row>
    <row r="734" spans="1:10" s="3" customFormat="1">
      <c r="A734" s="4"/>
      <c r="B734" s="44"/>
      <c r="C734" s="15"/>
      <c r="D734" s="15"/>
      <c r="E734" s="10"/>
      <c r="F734" s="17"/>
      <c r="G734" s="8"/>
      <c r="H734" s="9"/>
      <c r="I734" s="9"/>
      <c r="J734" s="4"/>
    </row>
    <row r="735" spans="1:10" s="3" customFormat="1">
      <c r="A735" s="4"/>
      <c r="B735" s="44"/>
      <c r="C735" s="15"/>
      <c r="D735" s="15"/>
      <c r="E735" s="10"/>
      <c r="F735" s="17"/>
      <c r="G735" s="8"/>
      <c r="H735" s="9"/>
      <c r="I735" s="9"/>
      <c r="J735" s="4"/>
    </row>
    <row r="736" spans="1:10" s="3" customFormat="1">
      <c r="A736" s="4"/>
      <c r="B736" s="44"/>
      <c r="C736" s="15"/>
      <c r="D736" s="15"/>
      <c r="E736" s="10"/>
      <c r="F736" s="17"/>
      <c r="G736" s="8"/>
      <c r="H736" s="9"/>
      <c r="I736" s="9"/>
      <c r="J736" s="4"/>
    </row>
    <row r="737" spans="1:10" s="3" customFormat="1">
      <c r="A737" s="4"/>
      <c r="B737" s="44"/>
      <c r="C737" s="15"/>
      <c r="D737" s="15"/>
      <c r="E737" s="10"/>
      <c r="F737" s="17"/>
      <c r="G737" s="8"/>
      <c r="H737" s="9"/>
      <c r="I737" s="9"/>
      <c r="J737" s="4"/>
    </row>
    <row r="738" spans="1:10" s="3" customFormat="1">
      <c r="A738" s="4"/>
      <c r="B738" s="44"/>
      <c r="C738" s="15"/>
      <c r="D738" s="15"/>
      <c r="E738" s="10"/>
      <c r="F738" s="17"/>
      <c r="G738" s="8"/>
      <c r="H738" s="9"/>
      <c r="I738" s="9"/>
      <c r="J738" s="4"/>
    </row>
    <row r="739" spans="1:10" s="3" customFormat="1">
      <c r="A739" s="4"/>
      <c r="B739" s="44"/>
      <c r="C739" s="15"/>
      <c r="D739" s="15"/>
      <c r="E739" s="10"/>
      <c r="F739" s="17"/>
      <c r="G739" s="8"/>
      <c r="H739" s="9"/>
      <c r="I739" s="9"/>
      <c r="J739" s="4"/>
    </row>
    <row r="740" spans="1:10" s="3" customFormat="1">
      <c r="A740" s="4"/>
      <c r="B740" s="44"/>
      <c r="C740" s="15"/>
      <c r="D740" s="15"/>
      <c r="E740" s="10"/>
      <c r="F740" s="17"/>
      <c r="G740" s="8"/>
      <c r="H740" s="9"/>
      <c r="I740" s="9"/>
      <c r="J740" s="4"/>
    </row>
    <row r="741" spans="1:10" s="3" customFormat="1">
      <c r="A741" s="4"/>
      <c r="B741" s="44"/>
      <c r="C741" s="15"/>
      <c r="D741" s="15"/>
      <c r="E741" s="10"/>
      <c r="F741" s="17"/>
      <c r="G741" s="8"/>
      <c r="H741" s="9"/>
      <c r="I741" s="9"/>
      <c r="J741" s="4"/>
    </row>
    <row r="742" spans="1:10" s="3" customFormat="1">
      <c r="A742" s="4"/>
      <c r="B742" s="44"/>
      <c r="C742" s="15"/>
      <c r="D742" s="15"/>
      <c r="E742" s="10"/>
      <c r="F742" s="17"/>
      <c r="G742" s="8"/>
      <c r="H742" s="9"/>
      <c r="I742" s="9"/>
      <c r="J742" s="4"/>
    </row>
    <row r="743" spans="1:10" s="3" customFormat="1">
      <c r="A743" s="4"/>
      <c r="B743" s="44"/>
      <c r="C743" s="15"/>
      <c r="D743" s="15"/>
      <c r="E743" s="10"/>
      <c r="F743" s="17"/>
      <c r="G743" s="8"/>
      <c r="H743" s="9"/>
      <c r="I743" s="9"/>
      <c r="J743" s="4"/>
    </row>
    <row r="744" spans="1:10" s="3" customFormat="1">
      <c r="A744" s="4"/>
      <c r="B744" s="44"/>
      <c r="C744" s="15"/>
      <c r="D744" s="15"/>
      <c r="E744" s="10"/>
      <c r="F744" s="17"/>
      <c r="G744" s="8"/>
      <c r="H744" s="9"/>
      <c r="I744" s="9"/>
      <c r="J744" s="4"/>
    </row>
    <row r="745" spans="1:10" s="3" customFormat="1">
      <c r="A745" s="4"/>
      <c r="B745" s="44"/>
      <c r="C745" s="15"/>
      <c r="D745" s="15"/>
      <c r="E745" s="10"/>
      <c r="F745" s="17"/>
      <c r="G745" s="8"/>
      <c r="H745" s="9"/>
      <c r="I745" s="9"/>
      <c r="J745" s="4"/>
    </row>
    <row r="746" spans="1:10" s="3" customFormat="1">
      <c r="A746" s="4"/>
      <c r="B746" s="44"/>
      <c r="C746" s="15"/>
      <c r="D746" s="15"/>
      <c r="E746" s="10"/>
      <c r="F746" s="17"/>
      <c r="G746" s="8"/>
      <c r="H746" s="9"/>
      <c r="I746" s="9"/>
      <c r="J746" s="4"/>
    </row>
    <row r="747" spans="1:10" s="3" customFormat="1">
      <c r="A747" s="4"/>
      <c r="B747" s="44"/>
      <c r="C747" s="15"/>
      <c r="D747" s="15"/>
      <c r="E747" s="10"/>
      <c r="F747" s="17"/>
      <c r="G747" s="8"/>
      <c r="H747" s="9"/>
      <c r="I747" s="9"/>
      <c r="J747" s="4"/>
    </row>
    <row r="748" spans="1:10" s="3" customFormat="1">
      <c r="A748" s="4"/>
      <c r="B748" s="44"/>
      <c r="C748" s="15"/>
      <c r="D748" s="15"/>
      <c r="E748" s="10"/>
      <c r="F748" s="17"/>
      <c r="G748" s="8"/>
      <c r="H748" s="9"/>
      <c r="I748" s="9"/>
      <c r="J748" s="4"/>
    </row>
    <row r="749" spans="1:10" s="3" customFormat="1">
      <c r="A749" s="4"/>
      <c r="B749" s="44"/>
      <c r="C749" s="15"/>
      <c r="D749" s="15"/>
      <c r="E749" s="10"/>
      <c r="F749" s="17"/>
      <c r="G749" s="8"/>
      <c r="H749" s="9"/>
      <c r="I749" s="9"/>
      <c r="J749" s="4"/>
    </row>
    <row r="750" spans="1:10" s="3" customFormat="1">
      <c r="A750" s="4"/>
      <c r="B750" s="44"/>
      <c r="C750" s="15"/>
      <c r="D750" s="15"/>
      <c r="E750" s="10"/>
      <c r="F750" s="17"/>
      <c r="G750" s="8"/>
      <c r="H750" s="9"/>
      <c r="I750" s="9"/>
      <c r="J750" s="4"/>
    </row>
    <row r="751" spans="1:10" s="3" customFormat="1">
      <c r="A751" s="4"/>
      <c r="B751" s="44"/>
      <c r="C751" s="15"/>
      <c r="D751" s="15"/>
      <c r="E751" s="10"/>
      <c r="F751" s="17"/>
      <c r="G751" s="8"/>
      <c r="H751" s="9"/>
      <c r="I751" s="9"/>
      <c r="J751" s="4"/>
    </row>
    <row r="752" spans="1:10" s="3" customFormat="1">
      <c r="A752" s="4"/>
      <c r="B752" s="44"/>
      <c r="C752" s="15"/>
      <c r="D752" s="15"/>
      <c r="E752" s="10"/>
      <c r="F752" s="17"/>
      <c r="G752" s="8"/>
      <c r="H752" s="9"/>
      <c r="I752" s="9"/>
      <c r="J752" s="4"/>
    </row>
    <row r="753" spans="1:10" s="3" customFormat="1">
      <c r="A753" s="4"/>
      <c r="B753" s="44"/>
      <c r="C753" s="15"/>
      <c r="D753" s="15"/>
      <c r="E753" s="10"/>
      <c r="F753" s="17"/>
      <c r="G753" s="8"/>
      <c r="H753" s="9"/>
      <c r="I753" s="9"/>
      <c r="J753" s="4"/>
    </row>
    <row r="754" spans="1:10" s="3" customFormat="1">
      <c r="A754" s="4"/>
      <c r="B754" s="44"/>
      <c r="C754" s="15"/>
      <c r="D754" s="15"/>
      <c r="E754" s="10"/>
      <c r="F754" s="17"/>
      <c r="G754" s="8"/>
      <c r="H754" s="9"/>
      <c r="I754" s="9"/>
      <c r="J754" s="4"/>
    </row>
    <row r="755" spans="1:10" s="3" customFormat="1">
      <c r="A755" s="4"/>
      <c r="B755" s="44"/>
      <c r="C755" s="15"/>
      <c r="D755" s="15"/>
      <c r="E755" s="10"/>
      <c r="F755" s="17"/>
      <c r="G755" s="8"/>
      <c r="H755" s="9"/>
      <c r="I755" s="9"/>
      <c r="J755" s="4"/>
    </row>
    <row r="756" spans="1:10" s="3" customFormat="1">
      <c r="A756" s="4"/>
      <c r="B756" s="44"/>
      <c r="C756" s="15"/>
      <c r="D756" s="15"/>
      <c r="E756" s="10"/>
      <c r="F756" s="17"/>
      <c r="G756" s="8"/>
      <c r="H756" s="9"/>
      <c r="I756" s="9"/>
      <c r="J756" s="4"/>
    </row>
    <row r="757" spans="1:10" s="3" customFormat="1">
      <c r="A757" s="4"/>
      <c r="B757" s="44"/>
      <c r="C757" s="15"/>
      <c r="D757" s="15"/>
      <c r="E757" s="10"/>
      <c r="F757" s="17"/>
      <c r="G757" s="8"/>
      <c r="H757" s="9"/>
      <c r="I757" s="9"/>
      <c r="J757" s="4"/>
    </row>
    <row r="758" spans="1:10" s="3" customFormat="1">
      <c r="A758" s="4"/>
      <c r="B758" s="44"/>
      <c r="C758" s="15"/>
      <c r="D758" s="15"/>
      <c r="E758" s="10"/>
      <c r="F758" s="17"/>
      <c r="G758" s="8"/>
      <c r="H758" s="9"/>
      <c r="I758" s="9"/>
      <c r="J758" s="4"/>
    </row>
    <row r="759" spans="1:10" s="3" customFormat="1">
      <c r="A759" s="4"/>
      <c r="B759" s="44"/>
      <c r="C759" s="15"/>
      <c r="D759" s="15"/>
      <c r="E759" s="10"/>
      <c r="F759" s="17"/>
      <c r="G759" s="8"/>
      <c r="H759" s="9"/>
      <c r="I759" s="9"/>
      <c r="J759" s="4"/>
    </row>
    <row r="760" spans="1:10" s="3" customFormat="1">
      <c r="A760" s="4"/>
      <c r="B760" s="44"/>
      <c r="C760" s="15"/>
      <c r="D760" s="15"/>
      <c r="E760" s="10"/>
      <c r="F760" s="17"/>
      <c r="G760" s="8"/>
      <c r="H760" s="9"/>
      <c r="I760" s="9"/>
      <c r="J760" s="4"/>
    </row>
    <row r="761" spans="1:10" s="3" customFormat="1">
      <c r="A761" s="4"/>
      <c r="B761" s="44"/>
      <c r="C761" s="15"/>
      <c r="D761" s="15"/>
      <c r="E761" s="10"/>
      <c r="F761" s="17"/>
      <c r="G761" s="8"/>
      <c r="H761" s="9"/>
      <c r="I761" s="9"/>
      <c r="J761" s="4"/>
    </row>
    <row r="762" spans="1:10" s="3" customFormat="1">
      <c r="A762" s="4"/>
      <c r="B762" s="44"/>
      <c r="C762" s="15"/>
      <c r="D762" s="15"/>
      <c r="E762" s="10"/>
      <c r="F762" s="17"/>
      <c r="G762" s="8"/>
      <c r="H762" s="9"/>
      <c r="I762" s="9"/>
      <c r="J762" s="4"/>
    </row>
    <row r="763" spans="1:10" s="3" customFormat="1">
      <c r="A763" s="4"/>
      <c r="B763" s="44"/>
      <c r="C763" s="15"/>
      <c r="D763" s="15"/>
      <c r="E763" s="10"/>
      <c r="F763" s="17"/>
      <c r="G763" s="8"/>
      <c r="H763" s="9"/>
      <c r="I763" s="9"/>
      <c r="J763" s="4"/>
    </row>
    <row r="764" spans="1:10" s="3" customFormat="1">
      <c r="A764" s="4"/>
      <c r="B764" s="44"/>
      <c r="C764" s="15"/>
      <c r="D764" s="15"/>
      <c r="E764" s="10"/>
      <c r="F764" s="17"/>
      <c r="G764" s="8"/>
      <c r="H764" s="9"/>
      <c r="I764" s="9"/>
      <c r="J764" s="4"/>
    </row>
    <row r="765" spans="1:10" s="3" customFormat="1">
      <c r="A765" s="4"/>
      <c r="B765" s="44"/>
      <c r="C765" s="15"/>
      <c r="D765" s="15"/>
      <c r="E765" s="10"/>
      <c r="F765" s="17"/>
      <c r="G765" s="8"/>
      <c r="H765" s="9"/>
      <c r="I765" s="9"/>
      <c r="J765" s="4"/>
    </row>
    <row r="766" spans="1:10" s="3" customFormat="1">
      <c r="A766" s="4"/>
      <c r="B766" s="44"/>
      <c r="C766" s="15"/>
      <c r="D766" s="15"/>
      <c r="E766" s="10"/>
      <c r="F766" s="17"/>
      <c r="G766" s="8"/>
      <c r="H766" s="9"/>
      <c r="I766" s="9"/>
      <c r="J766" s="4"/>
    </row>
    <row r="767" spans="1:10" s="3" customFormat="1">
      <c r="A767" s="4"/>
      <c r="B767" s="44"/>
      <c r="C767" s="15"/>
      <c r="D767" s="15"/>
      <c r="E767" s="10"/>
      <c r="F767" s="17"/>
      <c r="G767" s="8"/>
      <c r="H767" s="9"/>
      <c r="I767" s="9"/>
      <c r="J767" s="4"/>
    </row>
    <row r="768" spans="1:10" s="3" customFormat="1">
      <c r="A768" s="4"/>
      <c r="B768" s="44"/>
      <c r="C768" s="15"/>
      <c r="D768" s="15"/>
      <c r="E768" s="10"/>
      <c r="F768" s="17"/>
      <c r="G768" s="8"/>
      <c r="H768" s="9"/>
      <c r="I768" s="9"/>
      <c r="J768" s="4"/>
    </row>
    <row r="769" spans="1:10" s="3" customFormat="1">
      <c r="A769" s="4"/>
      <c r="B769" s="44"/>
      <c r="C769" s="15"/>
      <c r="D769" s="15"/>
      <c r="E769" s="10"/>
      <c r="F769" s="17"/>
      <c r="G769" s="8"/>
      <c r="H769" s="9"/>
      <c r="I769" s="9"/>
      <c r="J769" s="4"/>
    </row>
    <row r="770" spans="1:10" s="3" customFormat="1">
      <c r="A770" s="4"/>
      <c r="B770" s="44"/>
      <c r="C770" s="15"/>
      <c r="D770" s="15"/>
      <c r="E770" s="10"/>
      <c r="F770" s="17"/>
      <c r="G770" s="8"/>
      <c r="H770" s="9"/>
      <c r="I770" s="9"/>
      <c r="J770" s="4"/>
    </row>
    <row r="771" spans="1:10" s="3" customFormat="1">
      <c r="A771" s="4"/>
      <c r="B771" s="44"/>
      <c r="C771" s="15"/>
      <c r="D771" s="15"/>
      <c r="E771" s="10"/>
      <c r="F771" s="17"/>
      <c r="G771" s="8"/>
      <c r="H771" s="9"/>
      <c r="I771" s="9"/>
      <c r="J771" s="4"/>
    </row>
    <row r="772" spans="1:10" s="3" customFormat="1">
      <c r="A772" s="4"/>
      <c r="B772" s="44"/>
      <c r="C772" s="15"/>
      <c r="D772" s="15"/>
      <c r="E772" s="10"/>
      <c r="F772" s="17"/>
      <c r="G772" s="8"/>
      <c r="H772" s="9"/>
      <c r="I772" s="9"/>
      <c r="J772" s="4"/>
    </row>
    <row r="773" spans="1:10" s="3" customFormat="1">
      <c r="A773" s="4"/>
      <c r="B773" s="44"/>
      <c r="C773" s="15"/>
      <c r="D773" s="15"/>
      <c r="E773" s="10"/>
      <c r="F773" s="17"/>
      <c r="G773" s="8"/>
      <c r="H773" s="9"/>
      <c r="I773" s="9"/>
      <c r="J773" s="4"/>
    </row>
    <row r="774" spans="1:10" s="3" customFormat="1">
      <c r="A774" s="4"/>
      <c r="B774" s="44"/>
      <c r="C774" s="15"/>
      <c r="D774" s="15"/>
      <c r="E774" s="10"/>
      <c r="F774" s="17"/>
      <c r="G774" s="8"/>
      <c r="H774" s="9"/>
      <c r="I774" s="9"/>
      <c r="J774" s="4"/>
    </row>
    <row r="775" spans="1:10" s="3" customFormat="1">
      <c r="A775" s="4"/>
      <c r="B775" s="44"/>
      <c r="C775" s="15"/>
      <c r="D775" s="15"/>
      <c r="E775" s="10"/>
      <c r="F775" s="17"/>
      <c r="G775" s="8"/>
      <c r="H775" s="9"/>
      <c r="I775" s="9"/>
      <c r="J775" s="4"/>
    </row>
    <row r="776" spans="1:10" s="3" customFormat="1">
      <c r="A776" s="4"/>
      <c r="B776" s="44"/>
      <c r="C776" s="15"/>
      <c r="D776" s="15"/>
      <c r="E776" s="10"/>
      <c r="F776" s="17"/>
      <c r="G776" s="8"/>
      <c r="H776" s="9"/>
      <c r="I776" s="9"/>
      <c r="J776" s="4"/>
    </row>
    <row r="777" spans="1:10" s="3" customFormat="1">
      <c r="A777" s="4"/>
      <c r="B777" s="44"/>
      <c r="C777" s="15"/>
      <c r="D777" s="15"/>
      <c r="E777" s="10"/>
      <c r="F777" s="17"/>
      <c r="G777" s="8"/>
      <c r="H777" s="9"/>
      <c r="I777" s="9"/>
      <c r="J777" s="4"/>
    </row>
    <row r="778" spans="1:10" s="3" customFormat="1">
      <c r="A778" s="4"/>
      <c r="B778" s="44"/>
      <c r="C778" s="15"/>
      <c r="D778" s="15"/>
      <c r="E778" s="10"/>
      <c r="F778" s="17"/>
      <c r="G778" s="8"/>
      <c r="H778" s="9"/>
      <c r="I778" s="9"/>
      <c r="J778" s="4"/>
    </row>
    <row r="779" spans="1:10" s="3" customFormat="1">
      <c r="A779" s="4"/>
      <c r="B779" s="44"/>
      <c r="C779" s="15"/>
      <c r="D779" s="15"/>
      <c r="E779" s="10"/>
      <c r="F779" s="17"/>
      <c r="G779" s="8"/>
      <c r="H779" s="9"/>
      <c r="I779" s="9"/>
      <c r="J779" s="4"/>
    </row>
    <row r="780" spans="1:10" s="3" customFormat="1">
      <c r="A780" s="4"/>
      <c r="B780" s="44"/>
      <c r="C780" s="15"/>
      <c r="D780" s="15"/>
      <c r="E780" s="10"/>
      <c r="F780" s="17"/>
      <c r="G780" s="8"/>
      <c r="H780" s="9"/>
      <c r="I780" s="9"/>
      <c r="J780" s="4"/>
    </row>
    <row r="781" spans="1:10" s="3" customFormat="1">
      <c r="A781" s="4"/>
      <c r="B781" s="44"/>
      <c r="C781" s="15"/>
      <c r="D781" s="15"/>
      <c r="E781" s="10"/>
      <c r="F781" s="17"/>
      <c r="G781" s="8"/>
      <c r="H781" s="9"/>
      <c r="I781" s="9"/>
      <c r="J781" s="4"/>
    </row>
    <row r="782" spans="1:10" s="3" customFormat="1">
      <c r="A782" s="4"/>
      <c r="B782" s="44"/>
      <c r="C782" s="15"/>
      <c r="D782" s="15"/>
      <c r="E782" s="10"/>
      <c r="F782" s="17"/>
      <c r="G782" s="8"/>
      <c r="H782" s="9"/>
      <c r="I782" s="9"/>
      <c r="J782" s="4"/>
    </row>
    <row r="783" spans="1:10" s="3" customFormat="1">
      <c r="A783" s="4"/>
      <c r="B783" s="44"/>
      <c r="C783" s="15"/>
      <c r="D783" s="15"/>
      <c r="E783" s="10"/>
      <c r="F783" s="17"/>
      <c r="G783" s="8"/>
      <c r="H783" s="9"/>
      <c r="I783" s="9"/>
      <c r="J783" s="4"/>
    </row>
    <row r="784" spans="1:10" s="3" customFormat="1">
      <c r="A784" s="4"/>
      <c r="B784" s="44"/>
      <c r="C784" s="15"/>
      <c r="D784" s="15"/>
      <c r="E784" s="10"/>
      <c r="F784" s="17"/>
      <c r="G784" s="8"/>
      <c r="H784" s="9"/>
      <c r="I784" s="9"/>
      <c r="J784" s="4"/>
    </row>
    <row r="785" spans="1:10" s="3" customFormat="1">
      <c r="A785" s="4"/>
      <c r="B785" s="44"/>
      <c r="C785" s="15"/>
      <c r="D785" s="15"/>
      <c r="E785" s="10"/>
      <c r="F785" s="17"/>
      <c r="G785" s="8"/>
      <c r="H785" s="9"/>
      <c r="I785" s="9"/>
      <c r="J785" s="4"/>
    </row>
    <row r="786" spans="1:10" s="3" customFormat="1">
      <c r="A786" s="4"/>
      <c r="B786" s="44"/>
      <c r="C786" s="15"/>
      <c r="D786" s="15"/>
      <c r="E786" s="10"/>
      <c r="F786" s="17"/>
      <c r="G786" s="8"/>
      <c r="H786" s="9"/>
      <c r="I786" s="9"/>
      <c r="J786" s="4"/>
    </row>
    <row r="787" spans="1:10" s="3" customFormat="1">
      <c r="A787" s="4"/>
      <c r="B787" s="44"/>
      <c r="C787" s="15"/>
      <c r="D787" s="15"/>
      <c r="E787" s="10"/>
      <c r="F787" s="17"/>
      <c r="G787" s="8"/>
      <c r="H787" s="9"/>
      <c r="I787" s="9"/>
      <c r="J787" s="4"/>
    </row>
    <row r="788" spans="1:10" s="3" customFormat="1">
      <c r="A788" s="4"/>
      <c r="B788" s="44"/>
      <c r="C788" s="15"/>
      <c r="D788" s="15"/>
      <c r="E788" s="10"/>
      <c r="F788" s="17"/>
      <c r="G788" s="8"/>
      <c r="H788" s="9"/>
      <c r="I788" s="9"/>
      <c r="J788" s="4"/>
    </row>
    <row r="789" spans="1:10" s="3" customFormat="1">
      <c r="A789" s="4"/>
      <c r="B789" s="44"/>
      <c r="C789" s="15"/>
      <c r="D789" s="15"/>
      <c r="E789" s="10"/>
      <c r="F789" s="17"/>
      <c r="G789" s="8"/>
      <c r="H789" s="9"/>
      <c r="I789" s="9"/>
      <c r="J789" s="4"/>
    </row>
    <row r="790" spans="1:10" s="3" customFormat="1">
      <c r="A790" s="4"/>
      <c r="B790" s="44"/>
      <c r="C790" s="15"/>
      <c r="D790" s="15"/>
      <c r="E790" s="10"/>
      <c r="F790" s="17"/>
      <c r="G790" s="8"/>
      <c r="H790" s="9"/>
      <c r="I790" s="9"/>
      <c r="J790" s="4"/>
    </row>
    <row r="791" spans="1:10" s="3" customFormat="1">
      <c r="A791" s="4"/>
      <c r="B791" s="44"/>
      <c r="C791" s="15"/>
      <c r="D791" s="15"/>
      <c r="E791" s="10"/>
      <c r="F791" s="17"/>
      <c r="G791" s="8"/>
      <c r="H791" s="9"/>
      <c r="I791" s="9"/>
      <c r="J791" s="4"/>
    </row>
    <row r="792" spans="1:10" s="3" customFormat="1">
      <c r="A792" s="4"/>
      <c r="B792" s="44"/>
      <c r="C792" s="15"/>
      <c r="D792" s="15"/>
      <c r="E792" s="10"/>
      <c r="F792" s="17"/>
      <c r="G792" s="8"/>
      <c r="H792" s="9"/>
      <c r="I792" s="9"/>
      <c r="J792" s="4"/>
    </row>
    <row r="793" spans="1:10" s="3" customFormat="1">
      <c r="A793" s="4"/>
      <c r="B793" s="44"/>
      <c r="C793" s="15"/>
      <c r="D793" s="15"/>
      <c r="E793" s="10"/>
      <c r="F793" s="17"/>
      <c r="G793" s="8"/>
      <c r="H793" s="9"/>
      <c r="I793" s="9"/>
      <c r="J793" s="4"/>
    </row>
    <row r="794" spans="1:10" s="3" customFormat="1">
      <c r="A794" s="4"/>
      <c r="B794" s="44"/>
      <c r="C794" s="15"/>
      <c r="D794" s="15"/>
      <c r="E794" s="10"/>
      <c r="F794" s="17"/>
      <c r="G794" s="8"/>
      <c r="H794" s="9"/>
      <c r="I794" s="9"/>
      <c r="J794" s="4"/>
    </row>
    <row r="795" spans="1:10" s="3" customFormat="1">
      <c r="A795" s="4"/>
      <c r="B795" s="44"/>
      <c r="C795" s="15"/>
      <c r="D795" s="15"/>
      <c r="E795" s="10"/>
      <c r="F795" s="17"/>
      <c r="G795" s="8"/>
      <c r="H795" s="9"/>
      <c r="I795" s="9"/>
      <c r="J795" s="4"/>
    </row>
    <row r="796" spans="1:10" s="3" customFormat="1">
      <c r="A796" s="4"/>
      <c r="B796" s="44"/>
      <c r="C796" s="15"/>
      <c r="D796" s="15"/>
      <c r="E796" s="10"/>
      <c r="F796" s="17"/>
      <c r="G796" s="8"/>
      <c r="H796" s="9"/>
      <c r="I796" s="9"/>
      <c r="J796" s="4"/>
    </row>
    <row r="797" spans="1:10" s="3" customFormat="1">
      <c r="A797" s="4"/>
      <c r="B797" s="44"/>
      <c r="C797" s="15"/>
      <c r="D797" s="15"/>
      <c r="E797" s="10"/>
      <c r="F797" s="17"/>
      <c r="G797" s="8"/>
      <c r="H797" s="9"/>
      <c r="I797" s="9"/>
      <c r="J797" s="4"/>
    </row>
    <row r="798" spans="1:10" s="3" customFormat="1">
      <c r="A798" s="4"/>
      <c r="B798" s="44"/>
      <c r="C798" s="15"/>
      <c r="D798" s="15"/>
      <c r="E798" s="10"/>
      <c r="F798" s="17"/>
      <c r="G798" s="8"/>
      <c r="H798" s="9"/>
      <c r="I798" s="9"/>
      <c r="J798" s="4"/>
    </row>
    <row r="799" spans="1:10" s="3" customFormat="1">
      <c r="A799" s="4"/>
      <c r="B799" s="44"/>
      <c r="C799" s="15"/>
      <c r="D799" s="15"/>
      <c r="E799" s="10"/>
      <c r="F799" s="17"/>
      <c r="G799" s="8"/>
      <c r="H799" s="9"/>
      <c r="I799" s="9"/>
      <c r="J799" s="4"/>
    </row>
    <row r="800" spans="1:10" s="3" customFormat="1">
      <c r="A800" s="4"/>
      <c r="B800" s="44"/>
      <c r="C800" s="15"/>
      <c r="D800" s="15"/>
      <c r="E800" s="10"/>
      <c r="F800" s="17"/>
      <c r="G800" s="8"/>
      <c r="H800" s="9"/>
      <c r="I800" s="9"/>
      <c r="J800" s="4"/>
    </row>
    <row r="801" spans="1:10" s="3" customFormat="1">
      <c r="A801" s="4"/>
      <c r="B801" s="44"/>
      <c r="C801" s="15"/>
      <c r="D801" s="15"/>
      <c r="E801" s="10"/>
      <c r="F801" s="17"/>
      <c r="G801" s="8"/>
      <c r="H801" s="9"/>
      <c r="I801" s="9"/>
      <c r="J801" s="4"/>
    </row>
    <row r="802" spans="1:10" s="3" customFormat="1">
      <c r="A802" s="4"/>
      <c r="B802" s="44"/>
      <c r="C802" s="15"/>
      <c r="D802" s="15"/>
      <c r="E802" s="10"/>
      <c r="F802" s="17"/>
      <c r="G802" s="8"/>
      <c r="H802" s="9"/>
      <c r="I802" s="9"/>
      <c r="J802" s="4"/>
    </row>
    <row r="803" spans="1:10" s="3" customFormat="1">
      <c r="A803" s="4"/>
      <c r="B803" s="44"/>
      <c r="C803" s="15"/>
      <c r="D803" s="15"/>
      <c r="E803" s="10"/>
      <c r="F803" s="17"/>
      <c r="G803" s="8"/>
      <c r="H803" s="9"/>
      <c r="I803" s="9"/>
      <c r="J803" s="4"/>
    </row>
    <row r="804" spans="1:10" s="3" customFormat="1">
      <c r="A804" s="4"/>
      <c r="B804" s="44"/>
      <c r="C804" s="15"/>
      <c r="D804" s="15"/>
      <c r="E804" s="10"/>
      <c r="F804" s="17"/>
      <c r="G804" s="8"/>
      <c r="H804" s="9"/>
      <c r="I804" s="9"/>
      <c r="J804" s="4"/>
    </row>
    <row r="805" spans="1:10" s="3" customFormat="1">
      <c r="A805" s="4"/>
      <c r="B805" s="44"/>
      <c r="C805" s="15"/>
      <c r="D805" s="15"/>
      <c r="E805" s="10"/>
      <c r="F805" s="17"/>
      <c r="G805" s="8"/>
      <c r="H805" s="9"/>
      <c r="I805" s="9"/>
      <c r="J805" s="4"/>
    </row>
    <row r="806" spans="1:10" s="3" customFormat="1">
      <c r="A806" s="4"/>
      <c r="B806" s="44"/>
      <c r="C806" s="15"/>
      <c r="D806" s="15"/>
      <c r="E806" s="10"/>
      <c r="F806" s="17"/>
      <c r="G806" s="8"/>
      <c r="H806" s="9"/>
      <c r="I806" s="9"/>
      <c r="J806" s="4"/>
    </row>
    <row r="807" spans="1:10" s="3" customFormat="1">
      <c r="A807" s="4"/>
      <c r="B807" s="44"/>
      <c r="C807" s="15"/>
      <c r="D807" s="15"/>
      <c r="E807" s="10"/>
      <c r="F807" s="17"/>
      <c r="G807" s="8"/>
      <c r="H807" s="9"/>
      <c r="I807" s="9"/>
      <c r="J807" s="4"/>
    </row>
    <row r="808" spans="1:10" s="3" customFormat="1">
      <c r="A808" s="4"/>
      <c r="B808" s="44"/>
      <c r="C808" s="15"/>
      <c r="D808" s="15"/>
      <c r="E808" s="10"/>
      <c r="F808" s="17"/>
      <c r="G808" s="8"/>
      <c r="H808" s="9"/>
      <c r="I808" s="9"/>
      <c r="J808" s="4"/>
    </row>
    <row r="809" spans="1:10" s="3" customFormat="1">
      <c r="A809" s="4"/>
      <c r="B809" s="44"/>
      <c r="C809" s="15"/>
      <c r="D809" s="15"/>
      <c r="E809" s="10"/>
      <c r="F809" s="17"/>
      <c r="G809" s="8"/>
      <c r="H809" s="9"/>
      <c r="I809" s="9"/>
      <c r="J809" s="4"/>
    </row>
    <row r="810" spans="1:10" s="3" customFormat="1">
      <c r="A810" s="4"/>
      <c r="B810" s="44"/>
      <c r="C810" s="15"/>
      <c r="D810" s="15"/>
      <c r="E810" s="10"/>
      <c r="F810" s="17"/>
      <c r="G810" s="8"/>
      <c r="H810" s="9"/>
      <c r="I810" s="9"/>
      <c r="J810" s="4"/>
    </row>
    <row r="811" spans="1:10" s="3" customFormat="1">
      <c r="A811" s="4"/>
      <c r="B811" s="44"/>
      <c r="C811" s="15"/>
      <c r="D811" s="15"/>
      <c r="E811" s="10"/>
      <c r="F811" s="17"/>
      <c r="G811" s="8"/>
      <c r="H811" s="9"/>
      <c r="I811" s="9"/>
      <c r="J811" s="4"/>
    </row>
    <row r="812" spans="1:10" s="3" customFormat="1">
      <c r="A812" s="4"/>
      <c r="B812" s="44"/>
      <c r="C812" s="15"/>
      <c r="D812" s="15"/>
      <c r="E812" s="10"/>
      <c r="F812" s="17"/>
      <c r="G812" s="8"/>
      <c r="H812" s="9"/>
      <c r="I812" s="9"/>
      <c r="J812" s="4"/>
    </row>
    <row r="813" spans="1:10" s="3" customFormat="1">
      <c r="A813" s="4"/>
      <c r="B813" s="44"/>
      <c r="C813" s="15"/>
      <c r="D813" s="15"/>
      <c r="E813" s="10"/>
      <c r="F813" s="17"/>
      <c r="G813" s="8"/>
      <c r="H813" s="9"/>
      <c r="I813" s="9"/>
      <c r="J813" s="4"/>
    </row>
    <row r="814" spans="1:10" s="3" customFormat="1">
      <c r="A814" s="4"/>
      <c r="B814" s="44"/>
      <c r="C814" s="15"/>
      <c r="D814" s="15"/>
      <c r="E814" s="10"/>
      <c r="F814" s="17"/>
      <c r="G814" s="8"/>
      <c r="H814" s="9"/>
      <c r="I814" s="9"/>
      <c r="J814" s="4"/>
    </row>
    <row r="815" spans="1:10" s="3" customFormat="1">
      <c r="A815" s="4"/>
      <c r="B815" s="44"/>
      <c r="C815" s="15"/>
      <c r="D815" s="15"/>
      <c r="E815" s="10"/>
      <c r="F815" s="17"/>
      <c r="G815" s="8"/>
      <c r="H815" s="9"/>
      <c r="I815" s="9"/>
      <c r="J815" s="4"/>
    </row>
    <row r="816" spans="1:10" s="3" customFormat="1">
      <c r="A816" s="4"/>
      <c r="B816" s="44"/>
      <c r="C816" s="15"/>
      <c r="D816" s="15"/>
      <c r="E816" s="10"/>
      <c r="F816" s="17"/>
      <c r="G816" s="8"/>
      <c r="H816" s="9"/>
      <c r="I816" s="9"/>
      <c r="J816" s="4"/>
    </row>
    <row r="817" spans="1:10" s="3" customFormat="1">
      <c r="A817" s="4"/>
      <c r="B817" s="44"/>
      <c r="C817" s="15"/>
      <c r="D817" s="15"/>
      <c r="E817" s="10"/>
      <c r="F817" s="17"/>
      <c r="G817" s="8"/>
      <c r="H817" s="9"/>
      <c r="I817" s="9"/>
      <c r="J817" s="4"/>
    </row>
    <row r="818" spans="1:10" s="3" customFormat="1">
      <c r="A818" s="4"/>
      <c r="B818" s="44"/>
      <c r="C818" s="15"/>
      <c r="D818" s="15"/>
      <c r="E818" s="10"/>
      <c r="F818" s="17"/>
      <c r="G818" s="8"/>
      <c r="H818" s="9"/>
      <c r="I818" s="9"/>
      <c r="J818" s="4"/>
    </row>
    <row r="819" spans="1:10" s="3" customFormat="1">
      <c r="A819" s="4"/>
      <c r="B819" s="44"/>
      <c r="C819" s="15"/>
      <c r="D819" s="15"/>
      <c r="E819" s="10"/>
      <c r="F819" s="17"/>
      <c r="G819" s="8"/>
      <c r="H819" s="9"/>
      <c r="I819" s="9"/>
      <c r="J819" s="4"/>
    </row>
    <row r="820" spans="1:10" s="3" customFormat="1">
      <c r="A820" s="4"/>
      <c r="B820" s="44"/>
      <c r="C820" s="15"/>
      <c r="D820" s="15"/>
      <c r="E820" s="10"/>
      <c r="F820" s="17"/>
      <c r="G820" s="8"/>
      <c r="H820" s="9"/>
      <c r="I820" s="9"/>
      <c r="J820" s="4"/>
    </row>
    <row r="821" spans="1:10" s="3" customFormat="1">
      <c r="A821" s="4"/>
      <c r="B821" s="44"/>
      <c r="C821" s="15"/>
      <c r="D821" s="15"/>
      <c r="E821" s="10"/>
      <c r="F821" s="17"/>
      <c r="G821" s="8"/>
      <c r="H821" s="9"/>
      <c r="I821" s="9"/>
      <c r="J821" s="4"/>
    </row>
    <row r="822" spans="1:10" s="3" customFormat="1">
      <c r="A822" s="4"/>
      <c r="B822" s="44"/>
      <c r="C822" s="15"/>
      <c r="D822" s="15"/>
      <c r="E822" s="10"/>
      <c r="F822" s="17"/>
      <c r="G822" s="8"/>
      <c r="H822" s="9"/>
      <c r="I822" s="9"/>
      <c r="J822" s="4"/>
    </row>
    <row r="823" spans="1:10" s="3" customFormat="1">
      <c r="A823" s="4"/>
      <c r="B823" s="44"/>
      <c r="C823" s="15"/>
      <c r="D823" s="15"/>
      <c r="E823" s="10"/>
      <c r="F823" s="17"/>
      <c r="G823" s="8"/>
      <c r="H823" s="9"/>
      <c r="I823" s="9"/>
      <c r="J823" s="4"/>
    </row>
    <row r="824" spans="1:10" s="3" customFormat="1">
      <c r="A824" s="4"/>
      <c r="B824" s="44"/>
      <c r="C824" s="15"/>
      <c r="D824" s="15"/>
      <c r="E824" s="10"/>
      <c r="F824" s="17"/>
      <c r="G824" s="8"/>
      <c r="H824" s="9"/>
      <c r="I824" s="9"/>
      <c r="J824" s="4"/>
    </row>
    <row r="825" spans="1:10" s="3" customFormat="1">
      <c r="A825" s="4"/>
      <c r="B825" s="44"/>
      <c r="C825" s="15"/>
      <c r="D825" s="15"/>
      <c r="E825" s="10"/>
      <c r="F825" s="17"/>
      <c r="G825" s="8"/>
      <c r="H825" s="9"/>
      <c r="I825" s="9"/>
      <c r="J825" s="4"/>
    </row>
    <row r="826" spans="1:10" s="3" customFormat="1">
      <c r="A826" s="4"/>
      <c r="B826" s="44"/>
      <c r="C826" s="15"/>
      <c r="D826" s="15"/>
      <c r="E826" s="10"/>
      <c r="F826" s="17"/>
      <c r="G826" s="8"/>
      <c r="H826" s="9"/>
      <c r="I826" s="9"/>
      <c r="J826" s="4"/>
    </row>
    <row r="827" spans="1:10" s="3" customFormat="1">
      <c r="A827" s="4"/>
      <c r="B827" s="44"/>
      <c r="C827" s="15"/>
      <c r="D827" s="15"/>
      <c r="E827" s="10"/>
      <c r="F827" s="17"/>
      <c r="G827" s="8"/>
      <c r="H827" s="9"/>
      <c r="I827" s="9"/>
      <c r="J827" s="4"/>
    </row>
    <row r="828" spans="1:10" s="3" customFormat="1">
      <c r="A828" s="4"/>
      <c r="B828" s="44"/>
      <c r="C828" s="15"/>
      <c r="D828" s="15"/>
      <c r="E828" s="10"/>
      <c r="F828" s="17"/>
      <c r="G828" s="8"/>
      <c r="H828" s="9"/>
      <c r="I828" s="9"/>
      <c r="J828" s="4"/>
    </row>
    <row r="829" spans="1:10" s="3" customFormat="1">
      <c r="A829" s="4"/>
      <c r="B829" s="44"/>
      <c r="C829" s="15"/>
      <c r="D829" s="15"/>
      <c r="E829" s="10"/>
      <c r="F829" s="17"/>
      <c r="G829" s="8"/>
      <c r="H829" s="9"/>
      <c r="I829" s="9"/>
      <c r="J829" s="4"/>
    </row>
    <row r="830" spans="1:10" s="3" customFormat="1">
      <c r="A830" s="4"/>
      <c r="B830" s="44"/>
      <c r="C830" s="15"/>
      <c r="D830" s="15"/>
      <c r="E830" s="10"/>
      <c r="F830" s="17"/>
      <c r="G830" s="8"/>
      <c r="H830" s="9"/>
      <c r="I830" s="9"/>
      <c r="J830" s="4"/>
    </row>
    <row r="831" spans="1:10" s="3" customFormat="1">
      <c r="A831" s="4"/>
      <c r="B831" s="44"/>
      <c r="C831" s="15"/>
      <c r="D831" s="15"/>
      <c r="E831" s="10"/>
      <c r="F831" s="17"/>
      <c r="G831" s="8"/>
      <c r="H831" s="9"/>
      <c r="I831" s="9"/>
      <c r="J831" s="4"/>
    </row>
    <row r="832" spans="1:10" s="3" customFormat="1">
      <c r="A832" s="4"/>
      <c r="B832" s="44"/>
      <c r="C832" s="15"/>
      <c r="D832" s="15"/>
      <c r="E832" s="10"/>
      <c r="F832" s="17"/>
      <c r="G832" s="8"/>
      <c r="H832" s="9"/>
      <c r="I832" s="9"/>
      <c r="J832" s="4"/>
    </row>
    <row r="833" spans="1:10" s="3" customFormat="1">
      <c r="A833" s="4"/>
      <c r="B833" s="44"/>
      <c r="C833" s="15"/>
      <c r="D833" s="15"/>
      <c r="E833" s="10"/>
      <c r="F833" s="17"/>
      <c r="G833" s="8"/>
      <c r="H833" s="9"/>
      <c r="I833" s="9"/>
      <c r="J833" s="4"/>
    </row>
    <row r="834" spans="1:10" s="3" customFormat="1">
      <c r="A834" s="4"/>
      <c r="B834" s="44"/>
      <c r="C834" s="15"/>
      <c r="D834" s="15"/>
      <c r="E834" s="10"/>
      <c r="F834" s="17"/>
      <c r="G834" s="8"/>
      <c r="H834" s="9"/>
      <c r="I834" s="9"/>
      <c r="J834" s="4"/>
    </row>
    <row r="835" spans="1:10" s="3" customFormat="1">
      <c r="A835" s="4"/>
      <c r="B835" s="44"/>
      <c r="C835" s="15"/>
      <c r="D835" s="15"/>
      <c r="E835" s="10"/>
      <c r="F835" s="17"/>
      <c r="G835" s="8"/>
      <c r="H835" s="9"/>
      <c r="I835" s="9"/>
      <c r="J835" s="4"/>
    </row>
    <row r="836" spans="1:10" s="3" customFormat="1">
      <c r="A836" s="4"/>
      <c r="B836" s="44"/>
      <c r="C836" s="15"/>
      <c r="D836" s="15"/>
      <c r="E836" s="10"/>
      <c r="F836" s="17"/>
      <c r="G836" s="8"/>
      <c r="H836" s="9"/>
      <c r="I836" s="9"/>
      <c r="J836" s="4"/>
    </row>
    <row r="837" spans="1:10" s="3" customFormat="1">
      <c r="A837" s="4"/>
      <c r="B837" s="44"/>
      <c r="C837" s="15"/>
      <c r="D837" s="15"/>
      <c r="E837" s="10"/>
      <c r="F837" s="17"/>
      <c r="G837" s="8"/>
      <c r="H837" s="9"/>
      <c r="I837" s="9"/>
      <c r="J837" s="4"/>
    </row>
    <row r="838" spans="1:10" s="3" customFormat="1">
      <c r="A838" s="4"/>
      <c r="B838" s="44"/>
      <c r="C838" s="15"/>
      <c r="D838" s="15"/>
      <c r="E838" s="10"/>
      <c r="F838" s="17"/>
      <c r="G838" s="8"/>
      <c r="H838" s="9"/>
      <c r="I838" s="9"/>
      <c r="J838" s="4"/>
    </row>
    <row r="839" spans="1:10" s="3" customFormat="1">
      <c r="A839" s="4"/>
      <c r="B839" s="44"/>
      <c r="C839" s="15"/>
      <c r="D839" s="15"/>
      <c r="E839" s="10"/>
      <c r="F839" s="17"/>
      <c r="G839" s="8"/>
      <c r="H839" s="9"/>
      <c r="I839" s="9"/>
      <c r="J839" s="4"/>
    </row>
    <row r="840" spans="1:10" s="3" customFormat="1">
      <c r="A840" s="4"/>
      <c r="B840" s="44"/>
      <c r="C840" s="15"/>
      <c r="D840" s="15"/>
      <c r="E840" s="10"/>
      <c r="F840" s="17"/>
      <c r="G840" s="8"/>
      <c r="H840" s="9"/>
      <c r="I840" s="9"/>
      <c r="J840" s="4"/>
    </row>
    <row r="841" spans="1:10" s="3" customFormat="1">
      <c r="A841" s="4"/>
      <c r="B841" s="44"/>
      <c r="C841" s="15"/>
      <c r="D841" s="15"/>
      <c r="E841" s="10"/>
      <c r="F841" s="17"/>
      <c r="G841" s="8"/>
      <c r="H841" s="9"/>
      <c r="I841" s="9"/>
      <c r="J841" s="4"/>
    </row>
    <row r="842" spans="1:10" s="3" customFormat="1">
      <c r="A842" s="4"/>
      <c r="B842" s="44"/>
      <c r="C842" s="15"/>
      <c r="D842" s="15"/>
      <c r="E842" s="10"/>
      <c r="F842" s="17"/>
      <c r="G842" s="8"/>
      <c r="H842" s="9"/>
      <c r="I842" s="9"/>
      <c r="J842" s="4"/>
    </row>
    <row r="843" spans="1:10" s="3" customFormat="1">
      <c r="A843" s="4"/>
      <c r="B843" s="44"/>
      <c r="C843" s="15"/>
      <c r="D843" s="15"/>
      <c r="E843" s="10"/>
      <c r="F843" s="17"/>
      <c r="G843" s="8"/>
      <c r="H843" s="9"/>
      <c r="I843" s="9"/>
      <c r="J843" s="4"/>
    </row>
    <row r="844" spans="1:10" s="3" customFormat="1">
      <c r="A844" s="4"/>
      <c r="B844" s="44"/>
      <c r="C844" s="15"/>
      <c r="D844" s="15"/>
      <c r="E844" s="10"/>
      <c r="F844" s="17"/>
      <c r="G844" s="8"/>
      <c r="H844" s="9"/>
      <c r="I844" s="9"/>
      <c r="J844" s="4"/>
    </row>
    <row r="845" spans="1:10" s="3" customFormat="1">
      <c r="A845" s="4"/>
      <c r="B845" s="44"/>
      <c r="C845" s="15"/>
      <c r="D845" s="15"/>
      <c r="E845" s="10"/>
      <c r="F845" s="17"/>
      <c r="G845" s="8"/>
      <c r="H845" s="9"/>
      <c r="I845" s="9"/>
      <c r="J845" s="4"/>
    </row>
    <row r="846" spans="1:10" s="3" customFormat="1">
      <c r="A846" s="4"/>
      <c r="B846" s="44"/>
      <c r="C846" s="15"/>
      <c r="D846" s="15"/>
      <c r="E846" s="10"/>
      <c r="F846" s="17"/>
      <c r="G846" s="8"/>
      <c r="H846" s="9"/>
      <c r="I846" s="9"/>
      <c r="J846" s="4"/>
    </row>
    <row r="847" spans="1:10" s="3" customFormat="1">
      <c r="A847" s="4"/>
      <c r="B847" s="44"/>
      <c r="C847" s="15"/>
      <c r="D847" s="15"/>
      <c r="E847" s="10"/>
      <c r="F847" s="17"/>
      <c r="G847" s="8"/>
      <c r="H847" s="9"/>
      <c r="I847" s="9"/>
      <c r="J847" s="4"/>
    </row>
    <row r="848" spans="1:10" s="3" customFormat="1">
      <c r="A848" s="4"/>
      <c r="B848" s="44"/>
      <c r="C848" s="15"/>
      <c r="D848" s="15"/>
      <c r="E848" s="10"/>
      <c r="F848" s="17"/>
      <c r="G848" s="8"/>
      <c r="H848" s="9"/>
      <c r="I848" s="9"/>
      <c r="J848" s="4"/>
    </row>
    <row r="849" spans="1:10" s="3" customFormat="1">
      <c r="A849" s="4"/>
      <c r="B849" s="44"/>
      <c r="C849" s="15"/>
      <c r="D849" s="15"/>
      <c r="E849" s="10"/>
      <c r="F849" s="17"/>
      <c r="G849" s="8"/>
      <c r="H849" s="9"/>
      <c r="I849" s="9"/>
      <c r="J849" s="4"/>
    </row>
    <row r="850" spans="1:10" s="3" customFormat="1">
      <c r="A850" s="4"/>
      <c r="B850" s="44"/>
      <c r="C850" s="15"/>
      <c r="D850" s="15"/>
      <c r="E850" s="10"/>
      <c r="F850" s="17"/>
      <c r="G850" s="8"/>
      <c r="H850" s="9"/>
      <c r="I850" s="9"/>
      <c r="J850" s="4"/>
    </row>
    <row r="851" spans="1:10" s="3" customFormat="1">
      <c r="A851" s="4"/>
      <c r="B851" s="44"/>
      <c r="C851" s="15"/>
      <c r="D851" s="15"/>
      <c r="E851" s="10"/>
      <c r="F851" s="17"/>
      <c r="G851" s="8"/>
      <c r="H851" s="9"/>
      <c r="I851" s="9"/>
      <c r="J851" s="4"/>
    </row>
    <row r="852" spans="1:10" s="3" customFormat="1">
      <c r="A852" s="4"/>
      <c r="B852" s="44"/>
      <c r="C852" s="15"/>
      <c r="D852" s="15"/>
      <c r="E852" s="10"/>
      <c r="F852" s="17"/>
      <c r="G852" s="8"/>
      <c r="H852" s="9"/>
      <c r="I852" s="9"/>
      <c r="J852" s="4"/>
    </row>
    <row r="853" spans="1:10" s="3" customFormat="1">
      <c r="A853" s="4"/>
      <c r="B853" s="44"/>
      <c r="C853" s="15"/>
      <c r="D853" s="15"/>
      <c r="E853" s="10"/>
      <c r="F853" s="17"/>
      <c r="G853" s="8"/>
      <c r="H853" s="9"/>
      <c r="I853" s="9"/>
      <c r="J853" s="4"/>
    </row>
    <row r="854" spans="1:10" s="3" customFormat="1">
      <c r="A854" s="4"/>
      <c r="B854" s="44"/>
      <c r="C854" s="15"/>
      <c r="D854" s="15"/>
      <c r="E854" s="10"/>
      <c r="F854" s="17"/>
      <c r="G854" s="8"/>
      <c r="H854" s="9"/>
      <c r="I854" s="9"/>
      <c r="J854" s="4"/>
    </row>
    <row r="855" spans="1:10" s="3" customFormat="1">
      <c r="A855" s="4"/>
      <c r="B855" s="44"/>
      <c r="C855" s="15"/>
      <c r="D855" s="15"/>
      <c r="E855" s="10"/>
      <c r="F855" s="17"/>
      <c r="G855" s="8"/>
      <c r="H855" s="9"/>
      <c r="I855" s="9"/>
      <c r="J855" s="4"/>
    </row>
    <row r="856" spans="1:10" s="3" customFormat="1">
      <c r="A856" s="4"/>
      <c r="B856" s="44"/>
      <c r="C856" s="15"/>
      <c r="D856" s="15"/>
      <c r="E856" s="10"/>
      <c r="F856" s="17"/>
      <c r="G856" s="8"/>
      <c r="H856" s="9"/>
      <c r="I856" s="9"/>
      <c r="J856" s="4"/>
    </row>
    <row r="857" spans="1:10" s="3" customFormat="1">
      <c r="A857" s="4"/>
      <c r="B857" s="44"/>
      <c r="C857" s="15"/>
      <c r="D857" s="15"/>
      <c r="E857" s="10"/>
      <c r="F857" s="17"/>
      <c r="G857" s="8"/>
      <c r="H857" s="9"/>
      <c r="I857" s="9"/>
      <c r="J857" s="4"/>
    </row>
    <row r="858" spans="1:10" s="3" customFormat="1">
      <c r="A858" s="4"/>
      <c r="B858" s="44"/>
      <c r="C858" s="15"/>
      <c r="D858" s="15"/>
      <c r="E858" s="10"/>
      <c r="F858" s="17"/>
      <c r="G858" s="8"/>
      <c r="H858" s="9"/>
      <c r="I858" s="9"/>
      <c r="J858" s="4"/>
    </row>
    <row r="859" spans="1:10" s="3" customFormat="1">
      <c r="A859" s="4"/>
      <c r="B859" s="44"/>
      <c r="C859" s="15"/>
      <c r="D859" s="15"/>
      <c r="E859" s="10"/>
      <c r="F859" s="17"/>
      <c r="G859" s="8"/>
      <c r="H859" s="9"/>
      <c r="I859" s="9"/>
      <c r="J859" s="4"/>
    </row>
    <row r="860" spans="1:10" s="3" customFormat="1">
      <c r="A860" s="4"/>
      <c r="B860" s="44"/>
      <c r="C860" s="15"/>
      <c r="D860" s="15"/>
      <c r="E860" s="10"/>
      <c r="F860" s="17"/>
      <c r="G860" s="8"/>
      <c r="H860" s="9"/>
      <c r="I860" s="9"/>
      <c r="J860" s="4"/>
    </row>
    <row r="861" spans="1:10" s="3" customFormat="1">
      <c r="A861" s="4"/>
      <c r="B861" s="44"/>
      <c r="C861" s="15"/>
      <c r="D861" s="15"/>
      <c r="E861" s="10"/>
      <c r="F861" s="17"/>
      <c r="G861" s="8"/>
      <c r="H861" s="9"/>
      <c r="I861" s="9"/>
      <c r="J861" s="4"/>
    </row>
    <row r="862" spans="1:10" s="3" customFormat="1">
      <c r="A862" s="4"/>
      <c r="B862" s="44"/>
      <c r="C862" s="15"/>
      <c r="D862" s="15"/>
      <c r="E862" s="10"/>
      <c r="F862" s="17"/>
      <c r="G862" s="8"/>
      <c r="H862" s="9"/>
      <c r="I862" s="9"/>
      <c r="J862" s="4"/>
    </row>
    <row r="863" spans="1:10" s="3" customFormat="1">
      <c r="A863" s="4"/>
      <c r="B863" s="44"/>
      <c r="C863" s="15"/>
      <c r="D863" s="15"/>
      <c r="E863" s="10"/>
      <c r="F863" s="17"/>
      <c r="G863" s="8"/>
      <c r="H863" s="9"/>
      <c r="I863" s="9"/>
      <c r="J863" s="4"/>
    </row>
    <row r="864" spans="1:10" s="3" customFormat="1">
      <c r="A864" s="4"/>
      <c r="B864" s="44"/>
      <c r="C864" s="15"/>
      <c r="D864" s="15"/>
      <c r="E864" s="10"/>
      <c r="F864" s="17"/>
      <c r="G864" s="8"/>
      <c r="H864" s="9"/>
      <c r="I864" s="9"/>
      <c r="J864" s="4"/>
    </row>
    <row r="865" spans="1:10" s="3" customFormat="1">
      <c r="A865" s="4"/>
      <c r="B865" s="44"/>
      <c r="C865" s="15"/>
      <c r="D865" s="15"/>
      <c r="E865" s="10"/>
      <c r="F865" s="17"/>
      <c r="G865" s="8"/>
      <c r="H865" s="9"/>
      <c r="I865" s="9"/>
      <c r="J865" s="4"/>
    </row>
    <row r="866" spans="1:10" s="3" customFormat="1">
      <c r="A866" s="4"/>
      <c r="B866" s="44"/>
      <c r="C866" s="15"/>
      <c r="D866" s="15"/>
      <c r="E866" s="10"/>
      <c r="F866" s="17"/>
      <c r="G866" s="8"/>
      <c r="H866" s="9"/>
      <c r="I866" s="9"/>
      <c r="J866" s="4"/>
    </row>
    <row r="867" spans="1:10" s="3" customFormat="1">
      <c r="A867" s="4"/>
      <c r="B867" s="44"/>
      <c r="C867" s="15"/>
      <c r="D867" s="15"/>
      <c r="E867" s="10"/>
      <c r="F867" s="17"/>
      <c r="G867" s="8"/>
      <c r="H867" s="9"/>
      <c r="I867" s="9"/>
      <c r="J867" s="4"/>
    </row>
    <row r="868" spans="1:10" s="3" customFormat="1">
      <c r="A868" s="4"/>
      <c r="B868" s="44"/>
      <c r="C868" s="15"/>
      <c r="D868" s="15"/>
      <c r="E868" s="10"/>
      <c r="F868" s="17"/>
      <c r="G868" s="8"/>
      <c r="H868" s="9"/>
      <c r="I868" s="9"/>
      <c r="J868" s="4"/>
    </row>
    <row r="869" spans="1:10" s="3" customFormat="1">
      <c r="A869" s="4"/>
      <c r="B869" s="44"/>
      <c r="C869" s="15"/>
      <c r="D869" s="15"/>
      <c r="E869" s="10"/>
      <c r="F869" s="17"/>
      <c r="G869" s="8"/>
      <c r="H869" s="9"/>
      <c r="I869" s="9"/>
      <c r="J869" s="4"/>
    </row>
    <row r="870" spans="1:10" s="3" customFormat="1">
      <c r="A870" s="4"/>
      <c r="B870" s="44"/>
      <c r="C870" s="15"/>
      <c r="D870" s="15"/>
      <c r="E870" s="10"/>
      <c r="F870" s="17"/>
      <c r="G870" s="8"/>
      <c r="H870" s="9"/>
      <c r="I870" s="9"/>
      <c r="J870" s="4"/>
    </row>
    <row r="871" spans="1:10" s="3" customFormat="1">
      <c r="A871" s="4"/>
      <c r="B871" s="44"/>
      <c r="C871" s="15"/>
      <c r="D871" s="15"/>
      <c r="E871" s="10"/>
      <c r="F871" s="17"/>
      <c r="G871" s="8"/>
      <c r="H871" s="9"/>
      <c r="I871" s="9"/>
      <c r="J871" s="4"/>
    </row>
    <row r="872" spans="1:10" s="3" customFormat="1">
      <c r="A872" s="4"/>
      <c r="B872" s="44"/>
      <c r="C872" s="15"/>
      <c r="D872" s="15"/>
      <c r="E872" s="10"/>
      <c r="F872" s="17"/>
      <c r="G872" s="8"/>
      <c r="H872" s="9"/>
      <c r="I872" s="9"/>
      <c r="J872" s="4"/>
    </row>
    <row r="873" spans="1:10" s="3" customFormat="1">
      <c r="A873" s="4"/>
      <c r="B873" s="44"/>
      <c r="C873" s="15"/>
      <c r="D873" s="15"/>
      <c r="E873" s="10"/>
      <c r="F873" s="17"/>
      <c r="G873" s="8"/>
      <c r="H873" s="9"/>
      <c r="I873" s="9"/>
      <c r="J873" s="4"/>
    </row>
    <row r="874" spans="1:10" s="3" customFormat="1">
      <c r="A874" s="4"/>
      <c r="B874" s="44"/>
      <c r="C874" s="15"/>
      <c r="D874" s="15"/>
      <c r="E874" s="10"/>
      <c r="F874" s="17"/>
      <c r="G874" s="8"/>
      <c r="H874" s="9"/>
      <c r="I874" s="9"/>
      <c r="J874" s="4"/>
    </row>
    <row r="875" spans="1:10" s="3" customFormat="1">
      <c r="A875" s="4"/>
      <c r="B875" s="44"/>
      <c r="C875" s="15"/>
      <c r="D875" s="15"/>
      <c r="E875" s="10"/>
      <c r="F875" s="17"/>
      <c r="G875" s="8"/>
      <c r="H875" s="9"/>
      <c r="I875" s="9"/>
      <c r="J875" s="4"/>
    </row>
    <row r="876" spans="1:10" s="3" customFormat="1">
      <c r="A876" s="4"/>
      <c r="B876" s="44"/>
      <c r="C876" s="15"/>
      <c r="D876" s="15"/>
      <c r="E876" s="10"/>
      <c r="F876" s="17"/>
      <c r="G876" s="8"/>
      <c r="H876" s="9"/>
      <c r="I876" s="9"/>
      <c r="J876" s="4"/>
    </row>
    <row r="877" spans="1:10" s="3" customFormat="1">
      <c r="A877" s="4"/>
      <c r="B877" s="44"/>
      <c r="C877" s="15"/>
      <c r="D877" s="15"/>
      <c r="E877" s="10"/>
      <c r="F877" s="17"/>
      <c r="G877" s="8"/>
      <c r="H877" s="9"/>
      <c r="I877" s="9"/>
      <c r="J877" s="4"/>
    </row>
    <row r="878" spans="1:10" s="3" customFormat="1">
      <c r="A878" s="4"/>
      <c r="B878" s="44"/>
      <c r="C878" s="15"/>
      <c r="D878" s="15"/>
      <c r="E878" s="10"/>
      <c r="F878" s="17"/>
      <c r="G878" s="8"/>
      <c r="H878" s="9"/>
      <c r="I878" s="9"/>
      <c r="J878" s="4"/>
    </row>
    <row r="879" spans="1:10" s="3" customFormat="1">
      <c r="A879" s="4"/>
      <c r="B879" s="44"/>
      <c r="C879" s="15"/>
      <c r="D879" s="15"/>
      <c r="E879" s="10"/>
      <c r="F879" s="17"/>
      <c r="G879" s="8"/>
      <c r="H879" s="9"/>
      <c r="I879" s="9"/>
      <c r="J879" s="4"/>
    </row>
    <row r="880" spans="1:10" s="3" customFormat="1">
      <c r="A880" s="4"/>
      <c r="B880" s="44"/>
      <c r="C880" s="15"/>
      <c r="D880" s="15"/>
      <c r="E880" s="10"/>
      <c r="F880" s="17"/>
      <c r="G880" s="8"/>
      <c r="H880" s="9"/>
      <c r="I880" s="9"/>
      <c r="J880" s="4"/>
    </row>
    <row r="881" spans="1:10" s="3" customFormat="1">
      <c r="A881" s="4"/>
      <c r="B881" s="44"/>
      <c r="C881" s="15"/>
      <c r="D881" s="15"/>
      <c r="E881" s="10"/>
      <c r="F881" s="17"/>
      <c r="G881" s="8"/>
      <c r="H881" s="9"/>
      <c r="I881" s="9"/>
      <c r="J881" s="4"/>
    </row>
    <row r="882" spans="1:10" s="3" customFormat="1">
      <c r="A882" s="4"/>
      <c r="B882" s="44"/>
      <c r="C882" s="15"/>
      <c r="D882" s="15"/>
      <c r="E882" s="10"/>
      <c r="F882" s="17"/>
      <c r="G882" s="8"/>
      <c r="H882" s="9"/>
      <c r="I882" s="9"/>
      <c r="J882" s="4"/>
    </row>
    <row r="883" spans="1:10" s="3" customFormat="1">
      <c r="A883" s="4"/>
      <c r="B883" s="44"/>
      <c r="C883" s="15"/>
      <c r="D883" s="15"/>
      <c r="E883" s="10"/>
      <c r="F883" s="17"/>
      <c r="G883" s="8"/>
      <c r="H883" s="9"/>
      <c r="I883" s="9"/>
      <c r="J883" s="4"/>
    </row>
    <row r="884" spans="1:10" s="3" customFormat="1">
      <c r="A884" s="4"/>
      <c r="B884" s="44"/>
      <c r="C884" s="15"/>
      <c r="D884" s="15"/>
      <c r="E884" s="10"/>
      <c r="F884" s="17"/>
      <c r="G884" s="8"/>
      <c r="H884" s="9"/>
      <c r="I884" s="9"/>
      <c r="J884" s="4"/>
    </row>
    <row r="885" spans="1:10" s="3" customFormat="1">
      <c r="A885" s="4"/>
      <c r="B885" s="44"/>
      <c r="C885" s="15"/>
      <c r="D885" s="15"/>
      <c r="E885" s="10"/>
      <c r="F885" s="17"/>
      <c r="G885" s="8"/>
      <c r="H885" s="9"/>
      <c r="I885" s="9"/>
      <c r="J885" s="4"/>
    </row>
    <row r="886" spans="1:10" s="3" customFormat="1">
      <c r="A886" s="4"/>
      <c r="B886" s="44"/>
      <c r="C886" s="15"/>
      <c r="D886" s="15"/>
      <c r="E886" s="10"/>
      <c r="F886" s="17"/>
      <c r="G886" s="8"/>
      <c r="H886" s="9"/>
      <c r="I886" s="9"/>
      <c r="J886" s="4"/>
    </row>
    <row r="887" spans="1:10" s="3" customFormat="1">
      <c r="A887" s="4"/>
      <c r="B887" s="44"/>
      <c r="C887" s="15"/>
      <c r="D887" s="15"/>
      <c r="E887" s="10"/>
      <c r="F887" s="17"/>
      <c r="G887" s="8"/>
      <c r="H887" s="9"/>
      <c r="I887" s="9"/>
      <c r="J887" s="4"/>
    </row>
    <row r="888" spans="1:10" s="3" customFormat="1">
      <c r="A888" s="4"/>
      <c r="B888" s="44"/>
      <c r="C888" s="15"/>
      <c r="D888" s="15"/>
      <c r="E888" s="10"/>
      <c r="F888" s="17"/>
      <c r="G888" s="8"/>
      <c r="H888" s="9"/>
      <c r="I888" s="9"/>
      <c r="J888" s="4"/>
    </row>
    <row r="889" spans="1:10" s="3" customFormat="1">
      <c r="A889" s="4"/>
      <c r="B889" s="44"/>
      <c r="C889" s="15"/>
      <c r="D889" s="15"/>
      <c r="E889" s="10"/>
      <c r="F889" s="17"/>
      <c r="G889" s="8"/>
      <c r="H889" s="9"/>
      <c r="I889" s="9"/>
      <c r="J889" s="4"/>
    </row>
    <row r="890" spans="1:10" s="3" customFormat="1">
      <c r="A890" s="4"/>
      <c r="B890" s="44"/>
      <c r="C890" s="15"/>
      <c r="D890" s="15"/>
      <c r="E890" s="10"/>
      <c r="F890" s="17"/>
      <c r="G890" s="8"/>
      <c r="H890" s="9"/>
      <c r="I890" s="9"/>
      <c r="J890" s="4"/>
    </row>
    <row r="891" spans="1:10" s="3" customFormat="1">
      <c r="A891" s="4"/>
      <c r="B891" s="44"/>
      <c r="C891" s="15"/>
      <c r="D891" s="15"/>
      <c r="E891" s="10"/>
      <c r="F891" s="17"/>
      <c r="G891" s="8"/>
      <c r="H891" s="9"/>
      <c r="I891" s="9"/>
      <c r="J891" s="4"/>
    </row>
    <row r="892" spans="1:10" s="3" customFormat="1">
      <c r="A892" s="4"/>
      <c r="B892" s="44"/>
      <c r="C892" s="15"/>
      <c r="D892" s="15"/>
      <c r="E892" s="10"/>
      <c r="F892" s="17"/>
      <c r="G892" s="8"/>
      <c r="H892" s="9"/>
      <c r="I892" s="9"/>
      <c r="J892" s="4"/>
    </row>
    <row r="893" spans="1:10" s="3" customFormat="1">
      <c r="A893" s="4"/>
      <c r="B893" s="44"/>
      <c r="C893" s="15"/>
      <c r="D893" s="15"/>
      <c r="E893" s="10"/>
      <c r="F893" s="17"/>
      <c r="G893" s="8"/>
      <c r="H893" s="9"/>
      <c r="I893" s="9"/>
      <c r="J893" s="4"/>
    </row>
    <row r="894" spans="1:10" s="3" customFormat="1">
      <c r="A894" s="4"/>
      <c r="B894" s="44"/>
      <c r="C894" s="15"/>
      <c r="D894" s="15"/>
      <c r="E894" s="10"/>
      <c r="F894" s="17"/>
      <c r="G894" s="8"/>
      <c r="H894" s="9"/>
      <c r="I894" s="9"/>
      <c r="J894" s="4"/>
    </row>
    <row r="895" spans="1:10" s="3" customFormat="1">
      <c r="A895" s="4"/>
      <c r="B895" s="44"/>
      <c r="C895" s="15"/>
      <c r="D895" s="15"/>
      <c r="E895" s="10"/>
      <c r="F895" s="17"/>
      <c r="G895" s="8"/>
      <c r="H895" s="9"/>
      <c r="I895" s="9"/>
      <c r="J895" s="4"/>
    </row>
    <row r="896" spans="1:10" s="3" customFormat="1">
      <c r="A896" s="4"/>
      <c r="B896" s="44"/>
      <c r="C896" s="15"/>
      <c r="D896" s="15"/>
      <c r="E896" s="10"/>
      <c r="F896" s="17"/>
      <c r="G896" s="8"/>
      <c r="H896" s="9"/>
      <c r="I896" s="9"/>
      <c r="J896" s="4"/>
    </row>
    <row r="897" spans="1:10" s="3" customFormat="1">
      <c r="A897" s="4"/>
      <c r="B897" s="44"/>
      <c r="C897" s="15"/>
      <c r="D897" s="15"/>
      <c r="E897" s="10"/>
      <c r="F897" s="17"/>
      <c r="G897" s="8"/>
      <c r="H897" s="9"/>
      <c r="I897" s="9"/>
      <c r="J897" s="4"/>
    </row>
    <row r="898" spans="1:10" s="3" customFormat="1">
      <c r="A898" s="4"/>
      <c r="B898" s="44"/>
      <c r="C898" s="15"/>
      <c r="D898" s="15"/>
      <c r="E898" s="10"/>
      <c r="F898" s="17"/>
      <c r="G898" s="8"/>
      <c r="H898" s="9"/>
      <c r="I898" s="9"/>
      <c r="J898" s="4"/>
    </row>
    <row r="899" spans="1:10" s="3" customFormat="1">
      <c r="A899" s="4"/>
      <c r="B899" s="44"/>
      <c r="C899" s="15"/>
      <c r="D899" s="15"/>
      <c r="E899" s="10"/>
      <c r="F899" s="17"/>
      <c r="G899" s="8"/>
      <c r="H899" s="9"/>
      <c r="I899" s="9"/>
      <c r="J899" s="4"/>
    </row>
    <row r="900" spans="1:10" s="3" customFormat="1">
      <c r="A900" s="4"/>
      <c r="B900" s="44"/>
      <c r="C900" s="15"/>
      <c r="D900" s="15"/>
      <c r="E900" s="10"/>
      <c r="F900" s="17"/>
      <c r="G900" s="8"/>
      <c r="H900" s="9"/>
      <c r="I900" s="9"/>
      <c r="J900" s="4"/>
    </row>
    <row r="901" spans="1:10" s="3" customFormat="1">
      <c r="A901" s="4"/>
      <c r="B901" s="44"/>
      <c r="C901" s="15"/>
      <c r="D901" s="15"/>
      <c r="E901" s="10"/>
      <c r="F901" s="17"/>
      <c r="G901" s="8"/>
      <c r="H901" s="9"/>
      <c r="I901" s="9"/>
      <c r="J901" s="4"/>
    </row>
    <row r="902" spans="1:10" s="3" customFormat="1">
      <c r="A902" s="4"/>
      <c r="B902" s="44"/>
      <c r="C902" s="15"/>
      <c r="D902" s="15"/>
      <c r="E902" s="10"/>
      <c r="F902" s="17"/>
      <c r="G902" s="8"/>
      <c r="H902" s="9"/>
      <c r="I902" s="9"/>
      <c r="J902" s="4"/>
    </row>
    <row r="903" spans="1:10" s="3" customFormat="1">
      <c r="A903" s="4"/>
      <c r="B903" s="44"/>
      <c r="C903" s="15"/>
      <c r="D903" s="15"/>
      <c r="E903" s="10"/>
      <c r="F903" s="17"/>
      <c r="G903" s="8"/>
      <c r="H903" s="9"/>
      <c r="I903" s="9"/>
      <c r="J903" s="4"/>
    </row>
    <row r="904" spans="1:10" s="3" customFormat="1">
      <c r="A904" s="4"/>
      <c r="B904" s="44"/>
      <c r="C904" s="15"/>
      <c r="D904" s="15"/>
      <c r="E904" s="10"/>
      <c r="F904" s="17"/>
      <c r="G904" s="8"/>
      <c r="H904" s="9"/>
      <c r="I904" s="9"/>
      <c r="J904" s="4"/>
    </row>
    <row r="905" spans="1:10" s="3" customFormat="1">
      <c r="A905" s="4"/>
      <c r="B905" s="44"/>
      <c r="C905" s="15"/>
      <c r="D905" s="15"/>
      <c r="E905" s="10"/>
      <c r="F905" s="17"/>
      <c r="G905" s="8"/>
      <c r="H905" s="9"/>
      <c r="I905" s="9"/>
      <c r="J905" s="4"/>
    </row>
    <row r="906" spans="1:10" s="3" customFormat="1">
      <c r="A906" s="4"/>
      <c r="B906" s="44"/>
      <c r="C906" s="15"/>
      <c r="D906" s="15"/>
      <c r="E906" s="10"/>
      <c r="F906" s="17"/>
      <c r="G906" s="8"/>
      <c r="H906" s="9"/>
      <c r="I906" s="9"/>
      <c r="J906" s="4"/>
    </row>
    <row r="907" spans="1:10" s="3" customFormat="1">
      <c r="A907" s="4"/>
      <c r="B907" s="44"/>
      <c r="C907" s="15"/>
      <c r="D907" s="15"/>
      <c r="E907" s="10"/>
      <c r="F907" s="17"/>
      <c r="G907" s="8"/>
      <c r="H907" s="9"/>
      <c r="I907" s="9"/>
      <c r="J907" s="4"/>
    </row>
    <row r="908" spans="1:10" s="3" customFormat="1">
      <c r="A908" s="4"/>
      <c r="B908" s="44"/>
      <c r="C908" s="15"/>
      <c r="D908" s="15"/>
      <c r="E908" s="10"/>
      <c r="F908" s="17"/>
      <c r="G908" s="8"/>
      <c r="H908" s="9"/>
      <c r="I908" s="9"/>
      <c r="J908" s="4"/>
    </row>
    <row r="909" spans="1:10" s="3" customFormat="1">
      <c r="A909" s="4"/>
      <c r="B909" s="44"/>
      <c r="C909" s="15"/>
      <c r="D909" s="15"/>
      <c r="E909" s="10"/>
      <c r="F909" s="17"/>
      <c r="G909" s="8"/>
      <c r="H909" s="9"/>
      <c r="I909" s="9"/>
      <c r="J909" s="4"/>
    </row>
    <row r="910" spans="1:10" s="3" customFormat="1">
      <c r="A910" s="4"/>
      <c r="B910" s="44"/>
      <c r="C910" s="15"/>
      <c r="D910" s="15"/>
      <c r="E910" s="10"/>
      <c r="F910" s="17"/>
      <c r="G910" s="8"/>
      <c r="H910" s="9"/>
      <c r="I910" s="9"/>
      <c r="J910" s="4"/>
    </row>
    <row r="911" spans="1:10" s="3" customFormat="1">
      <c r="A911" s="4"/>
      <c r="B911" s="44"/>
      <c r="C911" s="15"/>
      <c r="D911" s="15"/>
      <c r="E911" s="10"/>
      <c r="F911" s="17"/>
      <c r="G911" s="8"/>
      <c r="H911" s="9"/>
      <c r="I911" s="9"/>
      <c r="J911" s="4"/>
    </row>
    <row r="912" spans="1:10" s="3" customFormat="1">
      <c r="A912" s="4"/>
      <c r="B912" s="44"/>
      <c r="C912" s="15"/>
      <c r="D912" s="15"/>
      <c r="E912" s="10"/>
      <c r="F912" s="17"/>
      <c r="G912" s="8"/>
      <c r="H912" s="9"/>
      <c r="I912" s="9"/>
      <c r="J912" s="4"/>
    </row>
    <row r="913" spans="1:10" s="3" customFormat="1">
      <c r="A913" s="4"/>
      <c r="B913" s="44"/>
      <c r="C913" s="15"/>
      <c r="D913" s="15"/>
      <c r="E913" s="10"/>
      <c r="F913" s="17"/>
      <c r="G913" s="8"/>
      <c r="H913" s="9"/>
      <c r="I913" s="9"/>
      <c r="J913" s="4"/>
    </row>
    <row r="914" spans="1:10" s="3" customFormat="1">
      <c r="A914" s="4"/>
      <c r="B914" s="44"/>
      <c r="C914" s="15"/>
      <c r="D914" s="15"/>
      <c r="E914" s="10"/>
      <c r="F914" s="17"/>
      <c r="G914" s="8"/>
      <c r="H914" s="9"/>
      <c r="I914" s="9"/>
      <c r="J914" s="4"/>
    </row>
    <row r="915" spans="1:10" s="3" customFormat="1">
      <c r="A915" s="4"/>
      <c r="B915" s="44"/>
      <c r="C915" s="15"/>
      <c r="D915" s="15"/>
      <c r="E915" s="10"/>
      <c r="F915" s="17"/>
      <c r="G915" s="8"/>
      <c r="H915" s="9"/>
      <c r="I915" s="9"/>
      <c r="J915" s="4"/>
    </row>
    <row r="916" spans="1:10" s="3" customFormat="1">
      <c r="A916" s="4"/>
      <c r="B916" s="44"/>
      <c r="C916" s="15"/>
      <c r="D916" s="15"/>
      <c r="E916" s="10"/>
      <c r="F916" s="17"/>
      <c r="G916" s="8"/>
      <c r="H916" s="9"/>
      <c r="I916" s="9"/>
      <c r="J916" s="4"/>
    </row>
    <row r="917" spans="1:10" s="3" customFormat="1">
      <c r="A917" s="4"/>
      <c r="B917" s="44"/>
      <c r="C917" s="15"/>
      <c r="D917" s="15"/>
      <c r="E917" s="10"/>
      <c r="F917" s="17"/>
      <c r="G917" s="8"/>
      <c r="H917" s="9"/>
      <c r="I917" s="9"/>
      <c r="J917" s="4"/>
    </row>
    <row r="918" spans="1:10" s="3" customFormat="1">
      <c r="A918" s="4"/>
      <c r="B918" s="44"/>
      <c r="C918" s="15"/>
      <c r="D918" s="15"/>
      <c r="E918" s="10"/>
      <c r="F918" s="17"/>
      <c r="G918" s="8"/>
      <c r="H918" s="9"/>
      <c r="I918" s="9"/>
      <c r="J918" s="4"/>
    </row>
    <row r="919" spans="1:10" s="3" customFormat="1">
      <c r="A919" s="4"/>
      <c r="B919" s="44"/>
      <c r="C919" s="15"/>
      <c r="D919" s="15"/>
      <c r="E919" s="10"/>
      <c r="F919" s="17"/>
      <c r="G919" s="8"/>
      <c r="H919" s="9"/>
      <c r="I919" s="9"/>
      <c r="J919" s="4"/>
    </row>
    <row r="920" spans="1:10" s="3" customFormat="1">
      <c r="A920" s="4"/>
      <c r="B920" s="44"/>
      <c r="C920" s="15"/>
      <c r="D920" s="15"/>
      <c r="E920" s="10"/>
      <c r="F920" s="17"/>
      <c r="G920" s="8"/>
      <c r="H920" s="9"/>
      <c r="I920" s="9"/>
      <c r="J920" s="4"/>
    </row>
    <row r="921" spans="1:10" s="3" customFormat="1">
      <c r="A921" s="4"/>
      <c r="B921" s="44"/>
      <c r="C921" s="15"/>
      <c r="D921" s="15"/>
      <c r="E921" s="10"/>
      <c r="F921" s="17"/>
      <c r="G921" s="8"/>
      <c r="H921" s="9"/>
      <c r="I921" s="9"/>
      <c r="J921" s="4"/>
    </row>
    <row r="922" spans="1:10" s="3" customFormat="1">
      <c r="A922" s="4"/>
      <c r="B922" s="44"/>
      <c r="C922" s="15"/>
      <c r="D922" s="15"/>
      <c r="E922" s="10"/>
      <c r="F922" s="17"/>
      <c r="G922" s="8"/>
      <c r="H922" s="9"/>
      <c r="I922" s="9"/>
      <c r="J922" s="4"/>
    </row>
    <row r="923" spans="1:10" s="3" customFormat="1">
      <c r="A923" s="4"/>
      <c r="B923" s="44"/>
      <c r="C923" s="15"/>
      <c r="D923" s="15"/>
      <c r="E923" s="10"/>
      <c r="F923" s="17"/>
      <c r="G923" s="8"/>
      <c r="H923" s="9"/>
      <c r="I923" s="9"/>
      <c r="J923" s="4"/>
    </row>
    <row r="924" spans="1:10" s="3" customFormat="1">
      <c r="A924" s="4"/>
      <c r="B924" s="44"/>
      <c r="C924" s="15"/>
      <c r="D924" s="15"/>
      <c r="E924" s="10"/>
      <c r="F924" s="17"/>
      <c r="G924" s="8"/>
      <c r="H924" s="9"/>
      <c r="I924" s="9"/>
      <c r="J924" s="4"/>
    </row>
    <row r="925" spans="1:10" s="3" customFormat="1">
      <c r="A925" s="4"/>
      <c r="B925" s="44"/>
      <c r="C925" s="15"/>
      <c r="D925" s="15"/>
      <c r="E925" s="10"/>
      <c r="F925" s="17"/>
      <c r="G925" s="8"/>
      <c r="H925" s="9"/>
      <c r="I925" s="9"/>
      <c r="J925" s="4"/>
    </row>
    <row r="926" spans="1:10" s="3" customFormat="1">
      <c r="A926" s="4"/>
      <c r="B926" s="44"/>
      <c r="C926" s="15"/>
      <c r="D926" s="15"/>
      <c r="E926" s="10"/>
      <c r="F926" s="17"/>
      <c r="G926" s="8"/>
      <c r="H926" s="9"/>
      <c r="I926" s="9"/>
      <c r="J926" s="4"/>
    </row>
    <row r="927" spans="1:10" s="3" customFormat="1">
      <c r="A927" s="4"/>
      <c r="B927" s="44"/>
      <c r="C927" s="15"/>
      <c r="D927" s="15"/>
      <c r="E927" s="10"/>
      <c r="F927" s="17"/>
      <c r="G927" s="8"/>
      <c r="H927" s="9"/>
      <c r="I927" s="9"/>
      <c r="J927" s="4"/>
    </row>
    <row r="928" spans="1:10" s="3" customFormat="1">
      <c r="A928" s="4"/>
      <c r="B928" s="44"/>
      <c r="C928" s="15"/>
      <c r="D928" s="15"/>
      <c r="E928" s="10"/>
      <c r="F928" s="17"/>
      <c r="G928" s="8"/>
      <c r="H928" s="9"/>
      <c r="I928" s="9"/>
      <c r="J928" s="4"/>
    </row>
    <row r="929" spans="1:10" s="3" customFormat="1">
      <c r="A929" s="4"/>
      <c r="B929" s="44"/>
      <c r="C929" s="15"/>
      <c r="D929" s="15"/>
      <c r="E929" s="10"/>
      <c r="F929" s="17"/>
      <c r="G929" s="8"/>
      <c r="H929" s="9"/>
      <c r="I929" s="9"/>
      <c r="J929" s="4"/>
    </row>
    <row r="930" spans="1:10" s="3" customFormat="1">
      <c r="A930" s="4"/>
      <c r="B930" s="44"/>
      <c r="C930" s="15"/>
      <c r="D930" s="15"/>
      <c r="E930" s="10"/>
      <c r="F930" s="17"/>
      <c r="G930" s="8"/>
      <c r="H930" s="9"/>
      <c r="I930" s="9"/>
      <c r="J930" s="4"/>
    </row>
    <row r="931" spans="1:10" s="3" customFormat="1">
      <c r="A931" s="4"/>
      <c r="B931" s="44"/>
      <c r="C931" s="15"/>
      <c r="D931" s="15"/>
      <c r="E931" s="10"/>
      <c r="F931" s="17"/>
      <c r="G931" s="8"/>
      <c r="H931" s="9"/>
      <c r="I931" s="9"/>
      <c r="J931" s="4"/>
    </row>
    <row r="932" spans="1:10" s="3" customFormat="1">
      <c r="A932" s="4"/>
      <c r="B932" s="44"/>
      <c r="C932" s="15"/>
      <c r="D932" s="15"/>
      <c r="E932" s="10"/>
      <c r="F932" s="17"/>
      <c r="G932" s="8"/>
      <c r="H932" s="9"/>
      <c r="I932" s="9"/>
      <c r="J932" s="4"/>
    </row>
    <row r="933" spans="1:10" s="3" customFormat="1">
      <c r="A933" s="4"/>
      <c r="B933" s="44"/>
      <c r="C933" s="15"/>
      <c r="D933" s="15"/>
      <c r="E933" s="10"/>
      <c r="F933" s="17"/>
      <c r="G933" s="8"/>
      <c r="H933" s="9"/>
      <c r="I933" s="9"/>
      <c r="J933" s="4"/>
    </row>
    <row r="934" spans="1:10" s="3" customFormat="1">
      <c r="A934" s="4"/>
      <c r="B934" s="44"/>
      <c r="C934" s="15"/>
      <c r="D934" s="15"/>
      <c r="E934" s="10"/>
      <c r="F934" s="17"/>
      <c r="G934" s="8"/>
      <c r="H934" s="9"/>
      <c r="I934" s="9"/>
      <c r="J934" s="4"/>
    </row>
    <row r="935" spans="1:10" s="3" customFormat="1">
      <c r="A935" s="4"/>
      <c r="B935" s="44"/>
      <c r="C935" s="15"/>
      <c r="D935" s="15"/>
      <c r="E935" s="10"/>
      <c r="F935" s="17"/>
      <c r="G935" s="8"/>
      <c r="H935" s="9"/>
      <c r="I935" s="9"/>
      <c r="J935" s="4"/>
    </row>
    <row r="936" spans="1:10" s="3" customFormat="1">
      <c r="A936" s="4"/>
      <c r="B936" s="44"/>
      <c r="C936" s="15"/>
      <c r="D936" s="15"/>
      <c r="E936" s="10"/>
      <c r="F936" s="17"/>
      <c r="G936" s="8"/>
      <c r="H936" s="9"/>
      <c r="I936" s="9"/>
      <c r="J936" s="4"/>
    </row>
    <row r="937" spans="1:10" s="3" customFormat="1">
      <c r="A937" s="4"/>
      <c r="B937" s="44"/>
      <c r="C937" s="15"/>
      <c r="D937" s="15"/>
      <c r="E937" s="10"/>
      <c r="F937" s="17"/>
      <c r="G937" s="8"/>
      <c r="H937" s="9"/>
      <c r="I937" s="9"/>
      <c r="J937" s="4"/>
    </row>
    <row r="938" spans="1:10" s="3" customFormat="1">
      <c r="A938" s="4"/>
      <c r="B938" s="44"/>
      <c r="C938" s="15"/>
      <c r="D938" s="15"/>
      <c r="E938" s="10"/>
      <c r="F938" s="17"/>
      <c r="G938" s="8"/>
      <c r="H938" s="9"/>
      <c r="I938" s="9"/>
      <c r="J938" s="4"/>
    </row>
    <row r="939" spans="1:10" s="3" customFormat="1">
      <c r="A939" s="4"/>
      <c r="B939" s="44"/>
      <c r="C939" s="15"/>
      <c r="D939" s="15"/>
      <c r="E939" s="10"/>
      <c r="F939" s="17"/>
      <c r="G939" s="8"/>
      <c r="H939" s="9"/>
      <c r="I939" s="9"/>
      <c r="J939" s="4"/>
    </row>
    <row r="940" spans="1:10" s="3" customFormat="1">
      <c r="A940" s="4"/>
      <c r="B940" s="44"/>
      <c r="C940" s="15"/>
      <c r="D940" s="15"/>
      <c r="E940" s="10"/>
      <c r="F940" s="17"/>
      <c r="G940" s="8"/>
      <c r="H940" s="9"/>
      <c r="I940" s="9"/>
      <c r="J940" s="4"/>
    </row>
    <row r="941" spans="1:10" s="3" customFormat="1">
      <c r="A941" s="4"/>
      <c r="B941" s="44"/>
      <c r="C941" s="15"/>
      <c r="D941" s="15"/>
      <c r="E941" s="10"/>
      <c r="F941" s="17"/>
      <c r="G941" s="8"/>
      <c r="H941" s="9"/>
      <c r="I941" s="9"/>
      <c r="J941" s="4"/>
    </row>
    <row r="942" spans="1:10" s="3" customFormat="1">
      <c r="A942" s="4"/>
      <c r="B942" s="44"/>
      <c r="C942" s="15"/>
      <c r="D942" s="15"/>
      <c r="E942" s="10"/>
      <c r="F942" s="17"/>
      <c r="G942" s="8"/>
      <c r="H942" s="9"/>
      <c r="I942" s="9"/>
      <c r="J942" s="4"/>
    </row>
    <row r="943" spans="1:10" s="3" customFormat="1">
      <c r="A943" s="4"/>
      <c r="B943" s="44"/>
      <c r="C943" s="15"/>
      <c r="D943" s="15"/>
      <c r="E943" s="10"/>
      <c r="F943" s="17"/>
      <c r="G943" s="8"/>
      <c r="H943" s="9"/>
      <c r="I943" s="9"/>
      <c r="J943" s="4"/>
    </row>
    <row r="944" spans="1:10" s="3" customFormat="1">
      <c r="A944" s="4"/>
      <c r="B944" s="44"/>
      <c r="C944" s="15"/>
      <c r="D944" s="15"/>
      <c r="E944" s="10"/>
      <c r="F944" s="17"/>
      <c r="G944" s="8"/>
      <c r="H944" s="9"/>
      <c r="I944" s="9"/>
      <c r="J944" s="4"/>
    </row>
    <row r="945" spans="1:10" s="3" customFormat="1">
      <c r="A945" s="4"/>
      <c r="B945" s="44"/>
      <c r="C945" s="15"/>
      <c r="D945" s="15"/>
      <c r="E945" s="10"/>
      <c r="F945" s="17"/>
      <c r="G945" s="8"/>
      <c r="H945" s="9"/>
      <c r="I945" s="9"/>
      <c r="J945" s="4"/>
    </row>
    <row r="946" spans="1:10" s="3" customFormat="1">
      <c r="A946" s="4"/>
      <c r="B946" s="44"/>
      <c r="C946" s="15"/>
      <c r="D946" s="15"/>
      <c r="E946" s="10"/>
      <c r="F946" s="17"/>
      <c r="G946" s="8"/>
      <c r="H946" s="9"/>
      <c r="I946" s="9"/>
      <c r="J946" s="4"/>
    </row>
    <row r="947" spans="1:10" s="3" customFormat="1">
      <c r="A947" s="4"/>
      <c r="B947" s="44"/>
      <c r="C947" s="15"/>
      <c r="D947" s="15"/>
      <c r="E947" s="10"/>
      <c r="F947" s="17"/>
      <c r="G947" s="8"/>
      <c r="H947" s="9"/>
      <c r="I947" s="9"/>
      <c r="J947" s="4"/>
    </row>
    <row r="948" spans="1:10" s="3" customFormat="1">
      <c r="A948" s="4"/>
      <c r="B948" s="44"/>
      <c r="C948" s="15"/>
      <c r="D948" s="15"/>
      <c r="E948" s="10"/>
      <c r="F948" s="17"/>
      <c r="G948" s="8"/>
      <c r="H948" s="9"/>
      <c r="I948" s="9"/>
      <c r="J948" s="4"/>
    </row>
    <row r="949" spans="1:10" s="3" customFormat="1">
      <c r="A949" s="4"/>
      <c r="B949" s="44"/>
      <c r="C949" s="15"/>
      <c r="D949" s="15"/>
      <c r="E949" s="10"/>
      <c r="F949" s="17"/>
      <c r="G949" s="8"/>
      <c r="H949" s="9"/>
      <c r="I949" s="9"/>
      <c r="J949" s="4"/>
    </row>
    <row r="950" spans="1:10" s="3" customFormat="1">
      <c r="A950" s="4"/>
      <c r="B950" s="44"/>
      <c r="C950" s="15"/>
      <c r="D950" s="15"/>
      <c r="E950" s="10"/>
      <c r="F950" s="17"/>
      <c r="G950" s="8"/>
      <c r="H950" s="9"/>
      <c r="I950" s="9"/>
      <c r="J950" s="4"/>
    </row>
    <row r="951" spans="1:10" s="3" customFormat="1">
      <c r="A951" s="4"/>
      <c r="B951" s="44"/>
      <c r="C951" s="15"/>
      <c r="D951" s="15"/>
      <c r="E951" s="10"/>
      <c r="F951" s="17"/>
      <c r="G951" s="8"/>
      <c r="H951" s="9"/>
      <c r="I951" s="9"/>
      <c r="J951" s="4"/>
    </row>
    <row r="952" spans="1:10" s="3" customFormat="1">
      <c r="A952" s="4"/>
      <c r="B952" s="44"/>
      <c r="C952" s="15"/>
      <c r="D952" s="15"/>
      <c r="E952" s="10"/>
      <c r="F952" s="17"/>
      <c r="G952" s="8"/>
      <c r="H952" s="9"/>
      <c r="I952" s="9"/>
      <c r="J952" s="4"/>
    </row>
    <row r="953" spans="1:10" s="3" customFormat="1">
      <c r="A953" s="4"/>
      <c r="B953" s="44"/>
      <c r="C953" s="15"/>
      <c r="D953" s="15"/>
      <c r="E953" s="10"/>
      <c r="F953" s="17"/>
      <c r="G953" s="8"/>
      <c r="H953" s="9"/>
      <c r="I953" s="9"/>
      <c r="J953" s="4"/>
    </row>
    <row r="954" spans="1:10" s="3" customFormat="1">
      <c r="A954" s="4"/>
      <c r="B954" s="44"/>
      <c r="C954" s="15"/>
      <c r="D954" s="15"/>
      <c r="E954" s="10"/>
      <c r="F954" s="17"/>
      <c r="G954" s="8"/>
      <c r="H954" s="9"/>
      <c r="I954" s="9"/>
      <c r="J954" s="4"/>
    </row>
    <row r="955" spans="1:10" s="3" customFormat="1">
      <c r="A955" s="4"/>
      <c r="B955" s="44"/>
      <c r="C955" s="15"/>
      <c r="D955" s="15"/>
      <c r="E955" s="10"/>
      <c r="F955" s="17"/>
      <c r="G955" s="8"/>
      <c r="H955" s="9"/>
      <c r="I955" s="9"/>
      <c r="J955" s="4"/>
    </row>
    <row r="956" spans="1:10" s="3" customFormat="1">
      <c r="A956" s="4"/>
      <c r="B956" s="44"/>
      <c r="C956" s="15"/>
      <c r="D956" s="15"/>
      <c r="E956" s="10"/>
      <c r="F956" s="17"/>
      <c r="G956" s="8"/>
      <c r="H956" s="9"/>
      <c r="I956" s="9"/>
      <c r="J956" s="4"/>
    </row>
    <row r="957" spans="1:10" s="3" customFormat="1">
      <c r="A957" s="4"/>
      <c r="B957" s="44"/>
      <c r="C957" s="15"/>
      <c r="D957" s="15"/>
      <c r="E957" s="10"/>
      <c r="F957" s="17"/>
      <c r="G957" s="8"/>
      <c r="H957" s="9"/>
      <c r="I957" s="9"/>
      <c r="J957" s="4"/>
    </row>
    <row r="958" spans="1:10" s="3" customFormat="1">
      <c r="A958" s="4"/>
      <c r="B958" s="44"/>
      <c r="C958" s="15"/>
      <c r="D958" s="15"/>
      <c r="E958" s="10"/>
      <c r="F958" s="17"/>
      <c r="G958" s="8"/>
      <c r="H958" s="9"/>
      <c r="I958" s="9"/>
      <c r="J958" s="4"/>
    </row>
    <row r="959" spans="1:10" s="3" customFormat="1">
      <c r="A959" s="4"/>
      <c r="B959" s="44"/>
      <c r="C959" s="15"/>
      <c r="D959" s="15"/>
      <c r="E959" s="10"/>
      <c r="F959" s="17"/>
      <c r="G959" s="8"/>
      <c r="H959" s="9"/>
      <c r="I959" s="9"/>
      <c r="J959" s="4"/>
    </row>
    <row r="960" spans="1:10" s="3" customFormat="1">
      <c r="A960" s="4"/>
      <c r="B960" s="44"/>
      <c r="C960" s="15"/>
      <c r="D960" s="15"/>
      <c r="E960" s="10"/>
      <c r="F960" s="17"/>
      <c r="G960" s="8"/>
      <c r="H960" s="9"/>
      <c r="I960" s="9"/>
      <c r="J960" s="4"/>
    </row>
    <row r="961" spans="1:10" s="3" customFormat="1">
      <c r="A961" s="4"/>
      <c r="B961" s="44"/>
      <c r="C961" s="15"/>
      <c r="D961" s="15"/>
      <c r="E961" s="10"/>
      <c r="F961" s="17"/>
      <c r="G961" s="8"/>
      <c r="H961" s="9"/>
      <c r="I961" s="9"/>
      <c r="J961" s="4"/>
    </row>
    <row r="962" spans="1:10" s="3" customFormat="1">
      <c r="A962" s="4"/>
      <c r="B962" s="44"/>
      <c r="C962" s="15"/>
      <c r="D962" s="15"/>
      <c r="E962" s="10"/>
      <c r="F962" s="17"/>
      <c r="G962" s="8"/>
      <c r="H962" s="9"/>
      <c r="I962" s="9"/>
      <c r="J962" s="4"/>
    </row>
    <row r="963" spans="1:10" s="3" customFormat="1">
      <c r="A963" s="4"/>
      <c r="B963" s="44"/>
      <c r="C963" s="15"/>
      <c r="D963" s="15"/>
      <c r="E963" s="10"/>
      <c r="F963" s="17"/>
      <c r="G963" s="8"/>
      <c r="H963" s="9"/>
      <c r="I963" s="9"/>
      <c r="J963" s="4"/>
    </row>
    <row r="964" spans="1:10" s="3" customFormat="1">
      <c r="A964" s="4"/>
      <c r="B964" s="44"/>
      <c r="C964" s="15"/>
      <c r="D964" s="15"/>
      <c r="E964" s="10"/>
      <c r="F964" s="17"/>
      <c r="G964" s="8"/>
      <c r="H964" s="9"/>
      <c r="I964" s="9"/>
      <c r="J964" s="4"/>
    </row>
    <row r="965" spans="1:10" s="3" customFormat="1">
      <c r="A965" s="4"/>
      <c r="B965" s="44"/>
      <c r="C965" s="15"/>
      <c r="D965" s="15"/>
      <c r="E965" s="10"/>
      <c r="F965" s="17"/>
      <c r="G965" s="8"/>
      <c r="H965" s="9"/>
      <c r="I965" s="9"/>
      <c r="J965" s="4"/>
    </row>
    <row r="966" spans="1:10" s="3" customFormat="1">
      <c r="A966" s="4"/>
      <c r="B966" s="44"/>
      <c r="C966" s="15"/>
      <c r="D966" s="15"/>
      <c r="E966" s="10"/>
      <c r="F966" s="17"/>
      <c r="G966" s="8"/>
      <c r="H966" s="9"/>
      <c r="I966" s="9"/>
      <c r="J966" s="4"/>
    </row>
    <row r="967" spans="1:10" s="3" customFormat="1">
      <c r="A967" s="4"/>
      <c r="B967" s="44"/>
      <c r="C967" s="15"/>
      <c r="D967" s="15"/>
      <c r="E967" s="10"/>
      <c r="F967" s="17"/>
      <c r="G967" s="8"/>
      <c r="H967" s="9"/>
      <c r="I967" s="9"/>
      <c r="J967" s="4"/>
    </row>
    <row r="968" spans="1:10" s="3" customFormat="1">
      <c r="A968" s="4"/>
      <c r="B968" s="44"/>
      <c r="C968" s="15"/>
      <c r="D968" s="15"/>
      <c r="E968" s="10"/>
      <c r="F968" s="17"/>
      <c r="G968" s="8"/>
      <c r="H968" s="9"/>
      <c r="I968" s="9"/>
      <c r="J968" s="4"/>
    </row>
    <row r="969" spans="1:10" s="3" customFormat="1">
      <c r="A969" s="4"/>
      <c r="B969" s="44"/>
      <c r="C969" s="15"/>
      <c r="D969" s="15"/>
      <c r="E969" s="10"/>
      <c r="F969" s="17"/>
      <c r="G969" s="8"/>
      <c r="H969" s="9"/>
      <c r="I969" s="9"/>
      <c r="J969" s="4"/>
    </row>
    <row r="970" spans="1:10" s="3" customFormat="1">
      <c r="A970" s="4"/>
      <c r="B970" s="44"/>
      <c r="C970" s="15"/>
      <c r="D970" s="15"/>
      <c r="E970" s="10"/>
      <c r="F970" s="17"/>
      <c r="G970" s="8"/>
      <c r="H970" s="9"/>
      <c r="I970" s="9"/>
      <c r="J970" s="4"/>
    </row>
    <row r="971" spans="1:10" s="3" customFormat="1">
      <c r="A971" s="4"/>
      <c r="B971" s="44"/>
      <c r="C971" s="15"/>
      <c r="D971" s="15"/>
      <c r="E971" s="10"/>
      <c r="F971" s="17"/>
      <c r="G971" s="8"/>
      <c r="H971" s="9"/>
      <c r="I971" s="9"/>
      <c r="J971" s="4"/>
    </row>
    <row r="972" spans="1:10" s="3" customFormat="1">
      <c r="A972" s="4"/>
      <c r="B972" s="44"/>
      <c r="C972" s="15"/>
      <c r="D972" s="15"/>
      <c r="E972" s="10"/>
      <c r="F972" s="17"/>
      <c r="G972" s="8"/>
      <c r="H972" s="9"/>
      <c r="I972" s="9"/>
      <c r="J972" s="4"/>
    </row>
    <row r="973" spans="1:10" s="3" customFormat="1">
      <c r="A973" s="4"/>
      <c r="B973" s="44"/>
      <c r="C973" s="15"/>
      <c r="D973" s="15"/>
      <c r="E973" s="10"/>
      <c r="F973" s="17"/>
      <c r="G973" s="8"/>
      <c r="H973" s="9"/>
      <c r="I973" s="9"/>
      <c r="J973" s="4"/>
    </row>
    <row r="974" spans="1:10" s="3" customFormat="1">
      <c r="A974" s="4"/>
      <c r="B974" s="44"/>
      <c r="C974" s="15"/>
      <c r="D974" s="15"/>
      <c r="E974" s="10"/>
      <c r="F974" s="17"/>
      <c r="G974" s="8"/>
      <c r="H974" s="9"/>
      <c r="I974" s="9"/>
      <c r="J974" s="4"/>
    </row>
    <row r="975" spans="1:10" s="3" customFormat="1">
      <c r="A975" s="4"/>
      <c r="B975" s="44"/>
      <c r="C975" s="15"/>
      <c r="D975" s="15"/>
      <c r="E975" s="10"/>
      <c r="F975" s="17"/>
      <c r="G975" s="8"/>
      <c r="H975" s="9"/>
      <c r="I975" s="9"/>
      <c r="J975" s="4"/>
    </row>
    <row r="976" spans="1:10" s="3" customFormat="1">
      <c r="A976" s="4"/>
      <c r="B976" s="44"/>
      <c r="C976" s="15"/>
      <c r="D976" s="15"/>
      <c r="E976" s="10"/>
      <c r="F976" s="17"/>
      <c r="G976" s="8"/>
      <c r="H976" s="9"/>
      <c r="I976" s="9"/>
      <c r="J976" s="4"/>
    </row>
    <row r="977" spans="1:10" s="3" customFormat="1">
      <c r="A977" s="4"/>
      <c r="B977" s="44"/>
      <c r="C977" s="15"/>
      <c r="D977" s="15"/>
      <c r="E977" s="10"/>
      <c r="F977" s="17"/>
      <c r="G977" s="8"/>
      <c r="H977" s="9"/>
      <c r="I977" s="9"/>
      <c r="J977" s="4"/>
    </row>
    <row r="978" spans="1:10" s="3" customFormat="1">
      <c r="A978" s="4"/>
      <c r="B978" s="44"/>
      <c r="C978" s="15"/>
      <c r="D978" s="15"/>
      <c r="E978" s="10"/>
      <c r="F978" s="17"/>
      <c r="G978" s="8"/>
      <c r="H978" s="9"/>
      <c r="I978" s="9"/>
      <c r="J978" s="4"/>
    </row>
    <row r="979" spans="1:10" s="3" customFormat="1">
      <c r="A979" s="4"/>
      <c r="B979" s="44"/>
      <c r="C979" s="15"/>
      <c r="D979" s="15"/>
      <c r="E979" s="10"/>
      <c r="F979" s="17"/>
      <c r="G979" s="8"/>
      <c r="H979" s="9"/>
      <c r="I979" s="9"/>
      <c r="J979" s="4"/>
    </row>
    <row r="980" spans="1:10" s="3" customFormat="1">
      <c r="A980" s="4"/>
      <c r="B980" s="44"/>
      <c r="C980" s="15"/>
      <c r="D980" s="15"/>
      <c r="E980" s="10"/>
      <c r="F980" s="17"/>
      <c r="G980" s="8"/>
      <c r="H980" s="9"/>
      <c r="I980" s="9"/>
      <c r="J980" s="4"/>
    </row>
    <row r="981" spans="1:10" s="3" customFormat="1">
      <c r="A981" s="4"/>
      <c r="B981" s="44"/>
      <c r="C981" s="15"/>
      <c r="D981" s="15"/>
      <c r="E981" s="10"/>
      <c r="F981" s="17"/>
      <c r="G981" s="8"/>
      <c r="H981" s="9"/>
      <c r="I981" s="9"/>
      <c r="J981" s="4"/>
    </row>
    <row r="982" spans="1:10" s="3" customFormat="1">
      <c r="A982" s="4"/>
      <c r="B982" s="44"/>
      <c r="C982" s="15"/>
      <c r="D982" s="15"/>
      <c r="E982" s="10"/>
      <c r="F982" s="17"/>
      <c r="G982" s="8"/>
      <c r="H982" s="9"/>
      <c r="I982" s="9"/>
      <c r="J982" s="4"/>
    </row>
    <row r="983" spans="1:10" s="3" customFormat="1">
      <c r="A983" s="4"/>
      <c r="B983" s="44"/>
      <c r="C983" s="15"/>
      <c r="D983" s="15"/>
      <c r="E983" s="10"/>
      <c r="F983" s="17"/>
      <c r="G983" s="8"/>
      <c r="H983" s="9"/>
      <c r="I983" s="9"/>
      <c r="J983" s="4"/>
    </row>
    <row r="984" spans="1:10" s="3" customFormat="1">
      <c r="A984" s="4"/>
      <c r="B984" s="44"/>
      <c r="C984" s="15"/>
      <c r="D984" s="15"/>
      <c r="E984" s="10"/>
      <c r="F984" s="17"/>
      <c r="G984" s="8"/>
      <c r="H984" s="9"/>
      <c r="I984" s="9"/>
      <c r="J984" s="4"/>
    </row>
    <row r="985" spans="1:10" s="3" customFormat="1">
      <c r="A985" s="4"/>
      <c r="B985" s="44"/>
      <c r="C985" s="15"/>
      <c r="D985" s="15"/>
      <c r="E985" s="10"/>
      <c r="F985" s="17"/>
      <c r="G985" s="8"/>
      <c r="H985" s="9"/>
      <c r="I985" s="9"/>
      <c r="J985" s="4"/>
    </row>
    <row r="986" spans="1:10" s="3" customFormat="1">
      <c r="A986" s="4"/>
      <c r="B986" s="44"/>
      <c r="C986" s="15"/>
      <c r="D986" s="15"/>
      <c r="E986" s="10"/>
      <c r="F986" s="17"/>
      <c r="G986" s="8"/>
      <c r="H986" s="9"/>
      <c r="I986" s="9"/>
      <c r="J986" s="4"/>
    </row>
    <row r="987" spans="1:10" s="3" customFormat="1">
      <c r="A987" s="4"/>
      <c r="B987" s="44"/>
      <c r="C987" s="15"/>
      <c r="D987" s="15"/>
      <c r="E987" s="10"/>
      <c r="F987" s="17"/>
      <c r="G987" s="8"/>
      <c r="H987" s="9"/>
      <c r="I987" s="9"/>
      <c r="J987" s="4"/>
    </row>
    <row r="988" spans="1:10" s="3" customFormat="1">
      <c r="A988" s="4"/>
      <c r="B988" s="44"/>
      <c r="C988" s="15"/>
      <c r="D988" s="15"/>
      <c r="E988" s="10"/>
      <c r="F988" s="17"/>
      <c r="G988" s="8"/>
      <c r="H988" s="9"/>
      <c r="I988" s="9"/>
      <c r="J988" s="4"/>
    </row>
    <row r="989" spans="1:10" s="3" customFormat="1">
      <c r="A989" s="4"/>
      <c r="B989" s="44"/>
      <c r="C989" s="15"/>
      <c r="D989" s="15"/>
      <c r="E989" s="10"/>
      <c r="F989" s="17"/>
      <c r="G989" s="8"/>
      <c r="H989" s="9"/>
      <c r="I989" s="9"/>
      <c r="J989" s="4"/>
    </row>
    <row r="990" spans="1:10" s="3" customFormat="1">
      <c r="A990" s="4"/>
      <c r="B990" s="44"/>
      <c r="C990" s="15"/>
      <c r="D990" s="15"/>
      <c r="E990" s="10"/>
      <c r="F990" s="17"/>
      <c r="G990" s="8"/>
      <c r="H990" s="9"/>
      <c r="I990" s="9"/>
      <c r="J990" s="4"/>
    </row>
    <row r="991" spans="1:10" s="3" customFormat="1">
      <c r="A991" s="4"/>
      <c r="B991" s="44"/>
      <c r="C991" s="15"/>
      <c r="D991" s="15"/>
      <c r="E991" s="10"/>
      <c r="F991" s="17"/>
      <c r="G991" s="8"/>
      <c r="H991" s="9"/>
      <c r="I991" s="9"/>
      <c r="J991" s="4"/>
    </row>
    <row r="992" spans="1:10" s="3" customFormat="1">
      <c r="A992" s="4"/>
      <c r="B992" s="44"/>
      <c r="C992" s="15"/>
      <c r="D992" s="15"/>
      <c r="E992" s="10"/>
      <c r="F992" s="17"/>
      <c r="G992" s="8"/>
      <c r="H992" s="9"/>
      <c r="I992" s="9"/>
      <c r="J992" s="4"/>
    </row>
    <row r="993" spans="1:10" s="3" customFormat="1">
      <c r="A993" s="4"/>
      <c r="B993" s="44"/>
      <c r="C993" s="15"/>
      <c r="D993" s="15"/>
      <c r="E993" s="10"/>
      <c r="F993" s="17"/>
      <c r="G993" s="8"/>
      <c r="H993" s="9"/>
      <c r="I993" s="9"/>
      <c r="J993" s="4"/>
    </row>
    <row r="994" spans="1:10" s="3" customFormat="1">
      <c r="A994" s="4"/>
      <c r="B994" s="44"/>
      <c r="C994" s="15"/>
      <c r="D994" s="15"/>
      <c r="E994" s="10"/>
      <c r="F994" s="17"/>
      <c r="G994" s="8"/>
      <c r="H994" s="9"/>
      <c r="I994" s="9"/>
      <c r="J994" s="4"/>
    </row>
    <row r="995" spans="1:10" s="3" customFormat="1">
      <c r="A995" s="4"/>
      <c r="B995" s="44"/>
      <c r="C995" s="15"/>
      <c r="D995" s="15"/>
      <c r="E995" s="10"/>
      <c r="F995" s="17"/>
      <c r="G995" s="8"/>
      <c r="H995" s="9"/>
      <c r="I995" s="9"/>
      <c r="J995" s="4"/>
    </row>
    <row r="996" spans="1:10" s="3" customFormat="1">
      <c r="A996" s="4"/>
      <c r="B996" s="44"/>
      <c r="C996" s="15"/>
      <c r="D996" s="15"/>
      <c r="E996" s="10"/>
      <c r="F996" s="17"/>
      <c r="G996" s="8"/>
      <c r="H996" s="9"/>
      <c r="I996" s="9"/>
      <c r="J996" s="4"/>
    </row>
    <row r="997" spans="1:10" s="3" customFormat="1">
      <c r="A997" s="4"/>
      <c r="B997" s="44"/>
      <c r="C997" s="15"/>
      <c r="D997" s="15"/>
      <c r="E997" s="10"/>
      <c r="F997" s="17"/>
      <c r="G997" s="8"/>
      <c r="H997" s="9"/>
      <c r="I997" s="9"/>
      <c r="J997" s="4"/>
    </row>
    <row r="998" spans="1:10" s="3" customFormat="1">
      <c r="A998" s="4"/>
      <c r="B998" s="44"/>
      <c r="C998" s="15"/>
      <c r="D998" s="15"/>
      <c r="E998" s="10"/>
      <c r="F998" s="17"/>
      <c r="G998" s="8"/>
      <c r="H998" s="9"/>
      <c r="I998" s="9"/>
      <c r="J998" s="4"/>
    </row>
    <row r="999" spans="1:10" s="3" customFormat="1">
      <c r="A999" s="4"/>
      <c r="B999" s="44"/>
      <c r="C999" s="15"/>
      <c r="D999" s="15"/>
      <c r="E999" s="10"/>
      <c r="F999" s="17"/>
      <c r="G999" s="8"/>
      <c r="H999" s="9"/>
      <c r="I999" s="9"/>
      <c r="J999" s="4"/>
    </row>
    <row r="1000" spans="1:10" s="3" customFormat="1">
      <c r="A1000" s="4"/>
      <c r="B1000" s="44"/>
      <c r="C1000" s="15"/>
      <c r="D1000" s="15"/>
      <c r="E1000" s="10"/>
      <c r="F1000" s="17"/>
      <c r="G1000" s="8"/>
      <c r="H1000" s="9"/>
      <c r="I1000" s="9"/>
      <c r="J1000" s="4"/>
    </row>
    <row r="1001" spans="1:10" s="3" customFormat="1">
      <c r="A1001" s="4"/>
      <c r="B1001" s="44"/>
      <c r="C1001" s="15"/>
      <c r="D1001" s="15"/>
      <c r="E1001" s="10"/>
      <c r="F1001" s="17"/>
      <c r="G1001" s="8"/>
      <c r="H1001" s="9"/>
      <c r="I1001" s="9"/>
      <c r="J1001" s="4"/>
    </row>
    <row r="1002" spans="1:10" s="3" customFormat="1">
      <c r="A1002" s="4"/>
      <c r="B1002" s="44"/>
      <c r="C1002" s="15"/>
      <c r="D1002" s="15"/>
      <c r="E1002" s="10"/>
      <c r="F1002" s="17"/>
      <c r="G1002" s="8"/>
      <c r="H1002" s="9"/>
      <c r="I1002" s="9"/>
      <c r="J1002" s="4"/>
    </row>
    <row r="1003" spans="1:10" s="3" customFormat="1">
      <c r="A1003" s="4"/>
      <c r="B1003" s="44"/>
      <c r="C1003" s="15"/>
      <c r="D1003" s="15"/>
      <c r="E1003" s="10"/>
      <c r="F1003" s="17"/>
      <c r="G1003" s="8"/>
      <c r="H1003" s="9"/>
      <c r="I1003" s="9"/>
      <c r="J1003" s="4"/>
    </row>
    <row r="1004" spans="1:10" s="3" customFormat="1">
      <c r="A1004" s="4"/>
      <c r="B1004" s="44"/>
      <c r="C1004" s="15"/>
      <c r="D1004" s="15"/>
      <c r="E1004" s="10"/>
      <c r="F1004" s="17"/>
      <c r="G1004" s="8"/>
      <c r="H1004" s="9"/>
      <c r="I1004" s="9"/>
      <c r="J1004" s="4"/>
    </row>
    <row r="1005" spans="1:10" s="3" customFormat="1">
      <c r="A1005" s="4"/>
      <c r="B1005" s="44"/>
      <c r="C1005" s="15"/>
      <c r="D1005" s="15"/>
      <c r="E1005" s="10"/>
      <c r="F1005" s="17"/>
      <c r="G1005" s="8"/>
      <c r="H1005" s="9"/>
      <c r="I1005" s="9"/>
      <c r="J1005" s="4"/>
    </row>
    <row r="1006" spans="1:10" s="3" customFormat="1">
      <c r="A1006" s="4"/>
      <c r="B1006" s="44"/>
      <c r="C1006" s="15"/>
      <c r="D1006" s="15"/>
      <c r="E1006" s="10"/>
      <c r="F1006" s="17"/>
      <c r="G1006" s="8"/>
      <c r="H1006" s="9"/>
      <c r="I1006" s="9"/>
      <c r="J1006" s="4"/>
    </row>
    <row r="1007" spans="1:10" s="3" customFormat="1">
      <c r="A1007" s="4"/>
      <c r="B1007" s="44"/>
      <c r="C1007" s="15"/>
      <c r="D1007" s="15"/>
      <c r="E1007" s="10"/>
      <c r="F1007" s="17"/>
      <c r="G1007" s="8"/>
      <c r="H1007" s="9"/>
      <c r="I1007" s="9"/>
      <c r="J1007" s="4"/>
    </row>
    <row r="1008" spans="1:10" s="3" customFormat="1">
      <c r="A1008" s="4"/>
      <c r="B1008" s="44"/>
      <c r="C1008" s="15"/>
      <c r="D1008" s="15"/>
      <c r="E1008" s="10"/>
      <c r="F1008" s="17"/>
      <c r="G1008" s="8"/>
      <c r="H1008" s="9"/>
      <c r="I1008" s="9"/>
      <c r="J1008" s="4"/>
    </row>
    <row r="1009" spans="1:10" s="3" customFormat="1">
      <c r="A1009" s="4"/>
      <c r="B1009" s="44"/>
      <c r="C1009" s="15"/>
      <c r="D1009" s="15"/>
      <c r="E1009" s="10"/>
      <c r="F1009" s="17"/>
      <c r="G1009" s="8"/>
      <c r="H1009" s="9"/>
      <c r="I1009" s="9"/>
      <c r="J1009" s="4"/>
    </row>
    <row r="1010" spans="1:10" s="3" customFormat="1">
      <c r="A1010" s="4"/>
      <c r="B1010" s="44"/>
      <c r="C1010" s="15"/>
      <c r="D1010" s="15"/>
      <c r="E1010" s="10"/>
      <c r="F1010" s="17"/>
      <c r="G1010" s="8"/>
      <c r="H1010" s="9"/>
      <c r="I1010" s="9"/>
      <c r="J1010" s="4"/>
    </row>
    <row r="1011" spans="1:10" s="3" customFormat="1">
      <c r="A1011" s="4"/>
      <c r="B1011" s="44"/>
      <c r="C1011" s="15"/>
      <c r="D1011" s="15"/>
      <c r="E1011" s="10"/>
      <c r="F1011" s="17"/>
      <c r="G1011" s="8"/>
      <c r="H1011" s="9"/>
      <c r="I1011" s="9"/>
      <c r="J1011" s="4"/>
    </row>
    <row r="1012" spans="1:10" s="3" customFormat="1">
      <c r="A1012" s="4"/>
      <c r="B1012" s="44"/>
      <c r="C1012" s="15"/>
      <c r="D1012" s="15"/>
      <c r="E1012" s="10"/>
      <c r="F1012" s="17"/>
      <c r="G1012" s="8"/>
      <c r="H1012" s="9"/>
      <c r="I1012" s="9"/>
      <c r="J1012" s="4"/>
    </row>
    <row r="1013" spans="1:10" s="3" customFormat="1">
      <c r="A1013" s="4"/>
      <c r="B1013" s="44"/>
      <c r="C1013" s="15"/>
      <c r="D1013" s="15"/>
      <c r="E1013" s="10"/>
      <c r="F1013" s="17"/>
      <c r="G1013" s="8"/>
      <c r="H1013" s="9"/>
      <c r="I1013" s="9"/>
      <c r="J1013" s="4"/>
    </row>
    <row r="1014" spans="1:10" s="3" customFormat="1">
      <c r="A1014" s="4"/>
      <c r="B1014" s="44"/>
      <c r="C1014" s="15"/>
      <c r="D1014" s="15"/>
      <c r="E1014" s="10"/>
      <c r="F1014" s="17"/>
      <c r="G1014" s="8"/>
      <c r="H1014" s="9"/>
      <c r="I1014" s="9"/>
      <c r="J1014" s="4"/>
    </row>
    <row r="1015" spans="1:10" s="3" customFormat="1">
      <c r="A1015" s="4"/>
      <c r="B1015" s="44"/>
      <c r="C1015" s="15"/>
      <c r="D1015" s="15"/>
      <c r="E1015" s="10"/>
      <c r="F1015" s="17"/>
      <c r="G1015" s="8"/>
      <c r="H1015" s="9"/>
      <c r="I1015" s="9"/>
      <c r="J1015" s="4"/>
    </row>
    <row r="1016" spans="1:10" s="3" customFormat="1">
      <c r="A1016" s="4"/>
      <c r="B1016" s="44"/>
      <c r="C1016" s="15"/>
      <c r="D1016" s="15"/>
      <c r="E1016" s="10"/>
      <c r="F1016" s="17"/>
      <c r="G1016" s="8"/>
      <c r="H1016" s="9"/>
      <c r="I1016" s="9"/>
      <c r="J1016" s="4"/>
    </row>
    <row r="1017" spans="1:10" s="3" customFormat="1">
      <c r="A1017" s="4"/>
      <c r="B1017" s="44"/>
      <c r="C1017" s="15"/>
      <c r="D1017" s="15"/>
      <c r="E1017" s="10"/>
      <c r="F1017" s="17"/>
      <c r="G1017" s="8"/>
      <c r="H1017" s="9"/>
      <c r="I1017" s="9"/>
      <c r="J1017" s="4"/>
    </row>
    <row r="1018" spans="1:10" s="3" customFormat="1">
      <c r="A1018" s="4"/>
      <c r="B1018" s="44"/>
      <c r="C1018" s="15"/>
      <c r="D1018" s="15"/>
      <c r="E1018" s="10"/>
      <c r="F1018" s="17"/>
      <c r="G1018" s="8"/>
      <c r="H1018" s="9"/>
      <c r="I1018" s="9"/>
      <c r="J1018" s="4"/>
    </row>
    <row r="1019" spans="1:10" s="3" customFormat="1">
      <c r="A1019" s="4"/>
      <c r="B1019" s="44"/>
      <c r="C1019" s="15"/>
      <c r="D1019" s="15"/>
      <c r="E1019" s="10"/>
      <c r="F1019" s="17"/>
      <c r="G1019" s="8"/>
      <c r="H1019" s="9"/>
      <c r="I1019" s="9"/>
      <c r="J1019" s="4"/>
    </row>
    <row r="1020" spans="1:10" s="3" customFormat="1">
      <c r="A1020" s="4"/>
      <c r="B1020" s="44"/>
      <c r="C1020" s="15"/>
      <c r="D1020" s="15"/>
      <c r="E1020" s="10"/>
      <c r="F1020" s="17"/>
      <c r="G1020" s="8"/>
      <c r="H1020" s="9"/>
      <c r="I1020" s="9"/>
      <c r="J1020" s="4"/>
    </row>
    <row r="1021" spans="1:10" s="3" customFormat="1">
      <c r="A1021" s="4"/>
      <c r="B1021" s="44"/>
      <c r="C1021" s="15"/>
      <c r="D1021" s="15"/>
      <c r="E1021" s="10"/>
      <c r="F1021" s="17"/>
      <c r="G1021" s="8"/>
      <c r="H1021" s="9"/>
      <c r="I1021" s="9"/>
      <c r="J1021" s="4"/>
    </row>
    <row r="1022" spans="1:10" s="3" customFormat="1">
      <c r="A1022" s="4"/>
      <c r="B1022" s="44"/>
      <c r="C1022" s="15"/>
      <c r="D1022" s="15"/>
      <c r="E1022" s="10"/>
      <c r="F1022" s="17"/>
      <c r="G1022" s="8"/>
      <c r="H1022" s="9"/>
      <c r="I1022" s="9"/>
      <c r="J1022" s="4"/>
    </row>
    <row r="1023" spans="1:10" s="3" customFormat="1">
      <c r="A1023" s="4"/>
      <c r="B1023" s="44"/>
      <c r="C1023" s="15"/>
      <c r="D1023" s="15"/>
      <c r="E1023" s="10"/>
      <c r="F1023" s="17"/>
      <c r="G1023" s="8"/>
      <c r="H1023" s="9"/>
      <c r="I1023" s="9"/>
      <c r="J1023" s="4"/>
    </row>
    <row r="1024" spans="1:10" s="3" customFormat="1">
      <c r="A1024" s="4"/>
      <c r="B1024" s="44"/>
      <c r="C1024" s="15"/>
      <c r="D1024" s="15"/>
      <c r="E1024" s="10"/>
      <c r="F1024" s="17"/>
      <c r="G1024" s="8"/>
      <c r="H1024" s="9"/>
      <c r="I1024" s="9"/>
      <c r="J1024" s="4"/>
    </row>
    <row r="1025" spans="1:10" s="3" customFormat="1">
      <c r="A1025" s="4"/>
      <c r="B1025" s="44"/>
      <c r="C1025" s="15"/>
      <c r="D1025" s="15"/>
      <c r="E1025" s="10"/>
      <c r="F1025" s="17"/>
      <c r="G1025" s="8"/>
      <c r="H1025" s="9"/>
      <c r="I1025" s="9"/>
      <c r="J1025" s="4"/>
    </row>
    <row r="1026" spans="1:10" s="3" customFormat="1">
      <c r="A1026" s="4"/>
      <c r="B1026" s="44"/>
      <c r="C1026" s="15"/>
      <c r="D1026" s="15"/>
      <c r="E1026" s="10"/>
      <c r="F1026" s="17"/>
      <c r="G1026" s="8"/>
      <c r="H1026" s="9"/>
      <c r="I1026" s="9"/>
      <c r="J1026" s="4"/>
    </row>
    <row r="1027" spans="1:10" s="3" customFormat="1">
      <c r="A1027" s="4"/>
      <c r="B1027" s="44"/>
      <c r="C1027" s="15"/>
      <c r="D1027" s="15"/>
      <c r="E1027" s="10"/>
      <c r="F1027" s="17"/>
      <c r="G1027" s="8"/>
      <c r="H1027" s="9"/>
      <c r="I1027" s="9"/>
      <c r="J1027" s="4"/>
    </row>
    <row r="1028" spans="1:10" s="3" customFormat="1">
      <c r="A1028" s="4"/>
      <c r="B1028" s="44"/>
      <c r="C1028" s="15"/>
      <c r="D1028" s="15"/>
      <c r="E1028" s="10"/>
      <c r="F1028" s="17"/>
      <c r="G1028" s="8"/>
      <c r="H1028" s="9"/>
      <c r="I1028" s="9"/>
      <c r="J1028" s="4"/>
    </row>
    <row r="1029" spans="1:10" s="3" customFormat="1">
      <c r="A1029" s="4"/>
      <c r="B1029" s="44"/>
      <c r="C1029" s="15"/>
      <c r="D1029" s="15"/>
      <c r="E1029" s="10"/>
      <c r="F1029" s="17"/>
      <c r="G1029" s="8"/>
      <c r="H1029" s="9"/>
      <c r="I1029" s="9"/>
      <c r="J1029" s="4"/>
    </row>
    <row r="1030" spans="1:10" s="3" customFormat="1">
      <c r="A1030" s="4"/>
      <c r="B1030" s="44"/>
      <c r="C1030" s="15"/>
      <c r="D1030" s="15"/>
      <c r="E1030" s="10"/>
      <c r="F1030" s="17"/>
      <c r="G1030" s="8"/>
      <c r="H1030" s="9"/>
      <c r="I1030" s="9"/>
      <c r="J1030" s="4"/>
    </row>
    <row r="1031" spans="1:10" s="3" customFormat="1">
      <c r="A1031" s="4"/>
      <c r="B1031" s="44"/>
      <c r="C1031" s="15"/>
      <c r="D1031" s="15"/>
      <c r="E1031" s="10"/>
      <c r="F1031" s="17"/>
      <c r="G1031" s="8"/>
      <c r="H1031" s="9"/>
      <c r="I1031" s="9"/>
      <c r="J1031" s="4"/>
    </row>
    <row r="1032" spans="1:10" s="3" customFormat="1">
      <c r="A1032" s="4"/>
      <c r="B1032" s="44"/>
      <c r="C1032" s="15"/>
      <c r="D1032" s="15"/>
      <c r="E1032" s="10"/>
      <c r="F1032" s="17"/>
      <c r="G1032" s="8"/>
      <c r="H1032" s="9"/>
      <c r="I1032" s="9"/>
      <c r="J1032" s="4"/>
    </row>
    <row r="1033" spans="1:10" s="3" customFormat="1">
      <c r="A1033" s="4"/>
      <c r="B1033" s="44"/>
      <c r="C1033" s="15"/>
      <c r="D1033" s="15"/>
      <c r="E1033" s="10"/>
      <c r="F1033" s="17"/>
      <c r="G1033" s="8"/>
      <c r="H1033" s="9"/>
      <c r="I1033" s="9"/>
      <c r="J1033" s="4"/>
    </row>
    <row r="1034" spans="1:10" s="3" customFormat="1">
      <c r="A1034" s="4"/>
      <c r="B1034" s="44"/>
      <c r="C1034" s="15"/>
      <c r="D1034" s="15"/>
      <c r="E1034" s="10"/>
      <c r="F1034" s="17"/>
      <c r="G1034" s="8"/>
      <c r="H1034" s="9"/>
      <c r="I1034" s="9"/>
      <c r="J1034" s="4"/>
    </row>
    <row r="1035" spans="1:10" s="3" customFormat="1">
      <c r="A1035" s="4"/>
      <c r="B1035" s="44"/>
      <c r="C1035" s="15"/>
      <c r="D1035" s="15"/>
      <c r="E1035" s="10"/>
      <c r="F1035" s="17"/>
      <c r="G1035" s="8"/>
      <c r="H1035" s="9"/>
      <c r="I1035" s="9"/>
      <c r="J1035" s="4"/>
    </row>
    <row r="1036" spans="1:10" s="3" customFormat="1">
      <c r="A1036" s="4"/>
      <c r="B1036" s="44"/>
      <c r="C1036" s="15"/>
      <c r="D1036" s="15"/>
      <c r="E1036" s="10"/>
      <c r="F1036" s="17"/>
      <c r="G1036" s="8"/>
      <c r="H1036" s="9"/>
      <c r="I1036" s="9"/>
      <c r="J1036" s="4"/>
    </row>
    <row r="1037" spans="1:10" s="3" customFormat="1">
      <c r="A1037" s="4"/>
      <c r="B1037" s="44"/>
      <c r="C1037" s="15"/>
      <c r="D1037" s="15"/>
      <c r="E1037" s="10"/>
      <c r="F1037" s="17"/>
      <c r="G1037" s="8"/>
      <c r="H1037" s="9"/>
      <c r="I1037" s="9"/>
      <c r="J1037" s="4"/>
    </row>
    <row r="1038" spans="1:10" s="3" customFormat="1">
      <c r="A1038" s="4"/>
      <c r="B1038" s="44"/>
      <c r="C1038" s="15"/>
      <c r="D1038" s="15"/>
      <c r="E1038" s="10"/>
      <c r="F1038" s="17"/>
      <c r="G1038" s="8"/>
      <c r="H1038" s="9"/>
      <c r="I1038" s="9"/>
      <c r="J1038" s="4"/>
    </row>
    <row r="1039" spans="1:10" s="3" customFormat="1">
      <c r="A1039" s="4"/>
      <c r="B1039" s="44"/>
      <c r="C1039" s="15"/>
      <c r="D1039" s="15"/>
      <c r="E1039" s="10"/>
      <c r="F1039" s="17"/>
      <c r="G1039" s="8"/>
      <c r="H1039" s="9"/>
      <c r="I1039" s="9"/>
      <c r="J1039" s="4"/>
    </row>
    <row r="1040" spans="1:10" s="3" customFormat="1">
      <c r="A1040" s="4"/>
      <c r="B1040" s="44"/>
      <c r="C1040" s="15"/>
      <c r="D1040" s="15"/>
      <c r="E1040" s="10"/>
      <c r="F1040" s="17"/>
      <c r="G1040" s="8"/>
      <c r="H1040" s="9"/>
      <c r="I1040" s="9"/>
      <c r="J1040" s="4"/>
    </row>
    <row r="1041" spans="1:10" s="3" customFormat="1">
      <c r="A1041" s="4"/>
      <c r="B1041" s="44"/>
      <c r="C1041" s="15"/>
      <c r="D1041" s="15"/>
      <c r="E1041" s="10"/>
      <c r="F1041" s="17"/>
      <c r="G1041" s="8"/>
      <c r="H1041" s="9"/>
      <c r="I1041" s="9"/>
      <c r="J1041" s="4"/>
    </row>
    <row r="1042" spans="1:10" s="3" customFormat="1">
      <c r="A1042" s="4"/>
      <c r="B1042" s="44"/>
      <c r="C1042" s="15"/>
      <c r="D1042" s="15"/>
      <c r="E1042" s="10"/>
      <c r="F1042" s="17"/>
      <c r="G1042" s="8"/>
      <c r="H1042" s="9"/>
      <c r="I1042" s="9"/>
      <c r="J1042" s="4"/>
    </row>
    <row r="1043" spans="1:10" s="3" customFormat="1">
      <c r="A1043" s="4"/>
      <c r="B1043" s="44"/>
      <c r="C1043" s="15"/>
      <c r="D1043" s="15"/>
      <c r="E1043" s="10"/>
      <c r="F1043" s="17"/>
      <c r="G1043" s="8"/>
      <c r="H1043" s="9"/>
      <c r="I1043" s="9"/>
      <c r="J1043" s="4"/>
    </row>
    <row r="1044" spans="1:10" s="3" customFormat="1">
      <c r="A1044" s="4"/>
      <c r="B1044" s="44"/>
      <c r="C1044" s="15"/>
      <c r="D1044" s="15"/>
      <c r="E1044" s="10"/>
      <c r="F1044" s="17"/>
      <c r="G1044" s="8"/>
      <c r="H1044" s="9"/>
      <c r="I1044" s="9"/>
      <c r="J1044" s="4"/>
    </row>
    <row r="1045" spans="1:10" s="3" customFormat="1">
      <c r="A1045" s="4"/>
      <c r="B1045" s="44"/>
      <c r="C1045" s="15"/>
      <c r="D1045" s="15"/>
      <c r="E1045" s="10"/>
      <c r="F1045" s="17"/>
      <c r="G1045" s="8"/>
      <c r="H1045" s="9"/>
      <c r="I1045" s="9"/>
      <c r="J1045" s="4"/>
    </row>
    <row r="1046" spans="1:10" s="3" customFormat="1">
      <c r="A1046" s="4"/>
      <c r="B1046" s="44"/>
      <c r="C1046" s="15"/>
      <c r="D1046" s="15"/>
      <c r="E1046" s="10"/>
      <c r="F1046" s="17"/>
      <c r="G1046" s="8"/>
      <c r="H1046" s="9"/>
      <c r="I1046" s="9"/>
      <c r="J1046" s="4"/>
    </row>
    <row r="1047" spans="1:10" s="3" customFormat="1">
      <c r="A1047" s="4"/>
      <c r="B1047" s="44"/>
      <c r="C1047" s="15"/>
      <c r="D1047" s="15"/>
      <c r="E1047" s="10"/>
      <c r="F1047" s="17"/>
      <c r="G1047" s="8"/>
      <c r="H1047" s="9"/>
      <c r="I1047" s="9"/>
      <c r="J1047" s="4"/>
    </row>
    <row r="1048" spans="1:10" s="3" customFormat="1">
      <c r="A1048" s="4"/>
      <c r="B1048" s="44"/>
      <c r="C1048" s="15"/>
      <c r="D1048" s="15"/>
      <c r="E1048" s="10"/>
      <c r="F1048" s="17"/>
      <c r="G1048" s="8"/>
      <c r="H1048" s="9"/>
      <c r="I1048" s="9"/>
      <c r="J1048" s="4"/>
    </row>
    <row r="1049" spans="1:10" s="3" customFormat="1">
      <c r="A1049" s="4"/>
      <c r="B1049" s="44"/>
      <c r="C1049" s="15"/>
      <c r="D1049" s="15"/>
      <c r="E1049" s="10"/>
      <c r="F1049" s="17"/>
      <c r="G1049" s="8"/>
      <c r="H1049" s="9"/>
      <c r="I1049" s="9"/>
      <c r="J1049" s="4"/>
    </row>
    <row r="1050" spans="1:10" s="3" customFormat="1">
      <c r="A1050" s="4"/>
      <c r="B1050" s="44"/>
      <c r="C1050" s="15"/>
      <c r="D1050" s="15"/>
      <c r="E1050" s="10"/>
      <c r="F1050" s="17"/>
      <c r="G1050" s="8"/>
      <c r="H1050" s="9"/>
      <c r="I1050" s="9"/>
      <c r="J1050" s="4"/>
    </row>
    <row r="1051" spans="1:10" s="3" customFormat="1">
      <c r="A1051" s="4"/>
      <c r="B1051" s="44"/>
      <c r="C1051" s="15"/>
      <c r="D1051" s="15"/>
      <c r="E1051" s="10"/>
      <c r="F1051" s="17"/>
      <c r="G1051" s="8"/>
      <c r="H1051" s="9"/>
      <c r="I1051" s="9"/>
      <c r="J1051" s="4"/>
    </row>
    <row r="1052" spans="1:10" s="3" customFormat="1">
      <c r="A1052" s="4"/>
      <c r="B1052" s="44"/>
      <c r="C1052" s="15"/>
      <c r="D1052" s="15"/>
      <c r="E1052" s="10"/>
      <c r="F1052" s="17"/>
      <c r="G1052" s="8"/>
      <c r="H1052" s="9"/>
      <c r="I1052" s="9"/>
      <c r="J1052" s="4"/>
    </row>
    <row r="1053" spans="1:10" s="3" customFormat="1">
      <c r="A1053" s="4"/>
      <c r="B1053" s="44"/>
      <c r="C1053" s="15"/>
      <c r="D1053" s="15"/>
      <c r="E1053" s="10"/>
      <c r="F1053" s="17"/>
      <c r="G1053" s="8"/>
      <c r="H1053" s="9"/>
      <c r="I1053" s="9"/>
      <c r="J1053" s="4"/>
    </row>
    <row r="1054" spans="1:10" s="3" customFormat="1">
      <c r="A1054" s="4"/>
      <c r="B1054" s="44"/>
      <c r="C1054" s="15"/>
      <c r="D1054" s="15"/>
      <c r="E1054" s="10"/>
      <c r="F1054" s="17"/>
      <c r="G1054" s="8"/>
      <c r="H1054" s="9"/>
      <c r="I1054" s="9"/>
      <c r="J1054" s="4"/>
    </row>
    <row r="1055" spans="1:10" s="3" customFormat="1">
      <c r="A1055" s="4"/>
      <c r="B1055" s="44"/>
      <c r="C1055" s="15"/>
      <c r="D1055" s="15"/>
      <c r="E1055" s="10"/>
      <c r="F1055" s="17"/>
      <c r="G1055" s="8"/>
      <c r="H1055" s="9"/>
      <c r="I1055" s="9"/>
      <c r="J1055" s="4"/>
    </row>
    <row r="1056" spans="1:10" s="3" customFormat="1">
      <c r="A1056" s="4"/>
      <c r="B1056" s="44"/>
      <c r="C1056" s="15"/>
      <c r="D1056" s="15"/>
      <c r="E1056" s="10"/>
      <c r="F1056" s="17"/>
      <c r="G1056" s="8"/>
      <c r="H1056" s="9"/>
      <c r="I1056" s="9"/>
      <c r="J1056" s="4"/>
    </row>
    <row r="1057" spans="1:10" s="3" customFormat="1">
      <c r="A1057" s="4"/>
      <c r="B1057" s="44"/>
      <c r="C1057" s="15"/>
      <c r="D1057" s="15"/>
      <c r="E1057" s="10"/>
      <c r="F1057" s="17"/>
      <c r="G1057" s="8"/>
      <c r="H1057" s="9"/>
      <c r="I1057" s="9"/>
      <c r="J1057" s="4"/>
    </row>
    <row r="1058" spans="1:10" s="3" customFormat="1">
      <c r="A1058" s="4"/>
      <c r="B1058" s="44"/>
      <c r="C1058" s="15"/>
      <c r="D1058" s="15"/>
      <c r="E1058" s="10"/>
      <c r="F1058" s="17"/>
      <c r="G1058" s="8"/>
      <c r="H1058" s="9"/>
      <c r="I1058" s="9"/>
      <c r="J1058" s="4"/>
    </row>
    <row r="1059" spans="1:10" s="3" customFormat="1">
      <c r="A1059" s="4"/>
      <c r="B1059" s="44"/>
      <c r="C1059" s="15"/>
      <c r="D1059" s="15"/>
      <c r="E1059" s="10"/>
      <c r="F1059" s="17"/>
      <c r="G1059" s="8"/>
      <c r="H1059" s="9"/>
      <c r="I1059" s="9"/>
      <c r="J1059" s="4"/>
    </row>
    <row r="1060" spans="1:10" s="3" customFormat="1">
      <c r="A1060" s="4"/>
      <c r="B1060" s="44"/>
      <c r="C1060" s="15"/>
      <c r="D1060" s="15"/>
      <c r="E1060" s="10"/>
      <c r="F1060" s="17"/>
      <c r="G1060" s="8"/>
      <c r="H1060" s="9"/>
      <c r="I1060" s="9"/>
      <c r="J1060" s="4"/>
    </row>
    <row r="1061" spans="1:10" s="3" customFormat="1">
      <c r="A1061" s="4"/>
      <c r="B1061" s="44"/>
      <c r="C1061" s="15"/>
      <c r="D1061" s="15"/>
      <c r="E1061" s="10"/>
      <c r="F1061" s="17"/>
      <c r="G1061" s="8"/>
      <c r="H1061" s="9"/>
      <c r="I1061" s="9"/>
      <c r="J1061" s="4"/>
    </row>
    <row r="1062" spans="1:10" s="3" customFormat="1">
      <c r="A1062" s="4"/>
      <c r="B1062" s="44"/>
      <c r="C1062" s="15"/>
      <c r="D1062" s="15"/>
      <c r="E1062" s="10"/>
      <c r="F1062" s="17"/>
      <c r="G1062" s="8"/>
      <c r="H1062" s="9"/>
      <c r="I1062" s="9"/>
      <c r="J1062" s="4"/>
    </row>
    <row r="1063" spans="1:10" s="3" customFormat="1">
      <c r="A1063" s="4"/>
      <c r="B1063" s="44"/>
      <c r="C1063" s="15"/>
      <c r="D1063" s="15"/>
      <c r="E1063" s="10"/>
      <c r="F1063" s="17"/>
      <c r="G1063" s="8"/>
      <c r="H1063" s="9"/>
      <c r="I1063" s="9"/>
      <c r="J1063" s="4"/>
    </row>
    <row r="1064" spans="1:10" s="3" customFormat="1">
      <c r="A1064" s="4"/>
      <c r="B1064" s="44"/>
      <c r="C1064" s="15"/>
      <c r="D1064" s="15"/>
      <c r="E1064" s="10"/>
      <c r="F1064" s="17"/>
      <c r="G1064" s="8"/>
      <c r="H1064" s="9"/>
      <c r="I1064" s="9"/>
      <c r="J1064" s="4"/>
    </row>
    <row r="1065" spans="1:10" s="3" customFormat="1">
      <c r="A1065" s="4"/>
      <c r="B1065" s="44"/>
      <c r="C1065" s="15"/>
      <c r="D1065" s="15"/>
      <c r="E1065" s="10"/>
      <c r="F1065" s="17"/>
      <c r="G1065" s="8"/>
      <c r="H1065" s="9"/>
      <c r="I1065" s="9"/>
      <c r="J1065" s="4"/>
    </row>
    <row r="1066" spans="1:10" s="3" customFormat="1">
      <c r="A1066" s="4"/>
      <c r="B1066" s="44"/>
      <c r="C1066" s="15"/>
      <c r="D1066" s="15"/>
      <c r="E1066" s="10"/>
      <c r="F1066" s="17"/>
      <c r="G1066" s="8"/>
      <c r="H1066" s="9"/>
      <c r="I1066" s="9"/>
      <c r="J1066" s="4"/>
    </row>
    <row r="1067" spans="1:10" s="3" customFormat="1">
      <c r="A1067" s="4"/>
      <c r="B1067" s="44"/>
      <c r="C1067" s="15"/>
      <c r="D1067" s="15"/>
      <c r="E1067" s="10"/>
      <c r="F1067" s="17"/>
      <c r="G1067" s="8"/>
      <c r="H1067" s="9"/>
      <c r="I1067" s="9"/>
      <c r="J1067" s="4"/>
    </row>
    <row r="1068" spans="1:10" s="3" customFormat="1">
      <c r="A1068" s="4"/>
      <c r="B1068" s="44"/>
      <c r="C1068" s="15"/>
      <c r="D1068" s="15"/>
      <c r="E1068" s="10"/>
      <c r="F1068" s="17"/>
      <c r="G1068" s="8"/>
      <c r="H1068" s="9"/>
      <c r="I1068" s="9"/>
      <c r="J1068" s="4"/>
    </row>
    <row r="1069" spans="1:10" s="3" customFormat="1">
      <c r="A1069" s="4"/>
      <c r="B1069" s="44"/>
      <c r="C1069" s="15"/>
      <c r="D1069" s="15"/>
      <c r="E1069" s="10"/>
      <c r="F1069" s="17"/>
      <c r="G1069" s="8"/>
      <c r="H1069" s="9"/>
      <c r="I1069" s="9"/>
      <c r="J1069" s="4"/>
    </row>
    <row r="1070" spans="1:10" s="3" customFormat="1">
      <c r="A1070" s="4"/>
      <c r="B1070" s="44"/>
      <c r="C1070" s="15"/>
      <c r="D1070" s="15"/>
      <c r="E1070" s="10"/>
      <c r="F1070" s="17"/>
      <c r="G1070" s="8"/>
      <c r="H1070" s="9"/>
      <c r="I1070" s="9"/>
      <c r="J1070" s="4"/>
    </row>
    <row r="1071" spans="1:10" s="3" customFormat="1">
      <c r="A1071" s="4"/>
      <c r="B1071" s="44"/>
      <c r="C1071" s="15"/>
      <c r="D1071" s="15"/>
      <c r="E1071" s="10"/>
      <c r="F1071" s="17"/>
      <c r="G1071" s="8"/>
      <c r="H1071" s="9"/>
      <c r="I1071" s="9"/>
      <c r="J1071" s="4"/>
    </row>
    <row r="1072" spans="1:10" s="3" customFormat="1">
      <c r="A1072" s="4"/>
      <c r="B1072" s="44"/>
      <c r="C1072" s="15"/>
      <c r="D1072" s="15"/>
      <c r="E1072" s="10"/>
      <c r="F1072" s="17"/>
      <c r="G1072" s="8"/>
      <c r="H1072" s="9"/>
      <c r="I1072" s="9"/>
      <c r="J1072" s="4"/>
    </row>
    <row r="1073" spans="1:10" s="3" customFormat="1">
      <c r="A1073" s="4"/>
      <c r="B1073" s="44"/>
      <c r="C1073" s="15"/>
      <c r="D1073" s="15"/>
      <c r="E1073" s="10"/>
      <c r="F1073" s="17"/>
      <c r="G1073" s="8"/>
      <c r="H1073" s="9"/>
      <c r="I1073" s="9"/>
      <c r="J1073" s="4"/>
    </row>
    <row r="1074" spans="1:10" s="3" customFormat="1">
      <c r="A1074" s="4"/>
      <c r="B1074" s="44"/>
      <c r="C1074" s="15"/>
      <c r="D1074" s="15"/>
      <c r="E1074" s="10"/>
      <c r="F1074" s="17"/>
      <c r="G1074" s="8"/>
      <c r="H1074" s="9"/>
      <c r="I1074" s="9"/>
      <c r="J1074" s="4"/>
    </row>
    <row r="1075" spans="1:10" s="3" customFormat="1">
      <c r="A1075" s="4"/>
      <c r="B1075" s="44"/>
      <c r="C1075" s="15"/>
      <c r="D1075" s="15"/>
      <c r="E1075" s="10"/>
      <c r="F1075" s="17"/>
      <c r="G1075" s="8"/>
      <c r="H1075" s="9"/>
      <c r="I1075" s="9"/>
      <c r="J1075" s="4"/>
    </row>
    <row r="1076" spans="1:10" s="3" customFormat="1">
      <c r="A1076" s="4"/>
      <c r="B1076" s="44"/>
      <c r="C1076" s="15"/>
      <c r="D1076" s="15"/>
      <c r="E1076" s="10"/>
      <c r="F1076" s="17"/>
      <c r="G1076" s="8"/>
      <c r="H1076" s="9"/>
      <c r="I1076" s="9"/>
      <c r="J1076" s="4"/>
    </row>
    <row r="1077" spans="1:10" s="3" customFormat="1">
      <c r="A1077" s="4"/>
      <c r="B1077" s="44"/>
      <c r="C1077" s="15"/>
      <c r="D1077" s="15"/>
      <c r="E1077" s="10"/>
      <c r="F1077" s="17"/>
      <c r="G1077" s="8"/>
      <c r="H1077" s="9"/>
      <c r="I1077" s="9"/>
      <c r="J1077" s="4"/>
    </row>
    <row r="1078" spans="1:10" s="3" customFormat="1">
      <c r="A1078" s="4"/>
      <c r="B1078" s="44"/>
      <c r="C1078" s="15"/>
      <c r="D1078" s="15"/>
      <c r="E1078" s="10"/>
      <c r="F1078" s="17"/>
      <c r="G1078" s="8"/>
      <c r="H1078" s="9"/>
      <c r="I1078" s="9"/>
      <c r="J1078" s="4"/>
    </row>
    <row r="1079" spans="1:10" s="3" customFormat="1">
      <c r="A1079" s="4"/>
      <c r="B1079" s="44"/>
      <c r="C1079" s="15"/>
      <c r="D1079" s="15"/>
      <c r="E1079" s="10"/>
      <c r="F1079" s="17"/>
      <c r="G1079" s="8"/>
      <c r="H1079" s="9"/>
      <c r="I1079" s="9"/>
      <c r="J1079" s="4"/>
    </row>
    <row r="1080" spans="1:10" s="3" customFormat="1">
      <c r="A1080" s="4"/>
      <c r="B1080" s="44"/>
      <c r="C1080" s="15"/>
      <c r="D1080" s="15"/>
      <c r="E1080" s="10"/>
      <c r="F1080" s="17"/>
      <c r="G1080" s="8"/>
      <c r="H1080" s="9"/>
      <c r="I1080" s="9"/>
      <c r="J1080" s="4"/>
    </row>
    <row r="1081" spans="1:10" s="3" customFormat="1">
      <c r="A1081" s="4"/>
      <c r="B1081" s="44"/>
      <c r="C1081" s="15"/>
      <c r="D1081" s="15"/>
      <c r="E1081" s="10"/>
      <c r="F1081" s="17"/>
      <c r="G1081" s="8"/>
      <c r="H1081" s="9"/>
      <c r="I1081" s="9"/>
      <c r="J1081" s="4"/>
    </row>
    <row r="1082" spans="1:10" s="3" customFormat="1">
      <c r="A1082" s="4"/>
      <c r="B1082" s="44"/>
      <c r="C1082" s="15"/>
      <c r="D1082" s="15"/>
      <c r="E1082" s="10"/>
      <c r="F1082" s="17"/>
      <c r="G1082" s="8"/>
      <c r="H1082" s="9"/>
      <c r="I1082" s="9"/>
      <c r="J1082" s="4"/>
    </row>
    <row r="1083" spans="1:10" s="3" customFormat="1">
      <c r="A1083" s="4"/>
      <c r="B1083" s="44"/>
      <c r="C1083" s="15"/>
      <c r="D1083" s="15"/>
      <c r="E1083" s="10"/>
      <c r="F1083" s="17"/>
      <c r="G1083" s="8"/>
      <c r="H1083" s="9"/>
      <c r="I1083" s="9"/>
      <c r="J1083" s="4"/>
    </row>
    <row r="1084" spans="1:10" s="3" customFormat="1">
      <c r="A1084" s="4"/>
      <c r="B1084" s="44"/>
      <c r="C1084" s="15"/>
      <c r="D1084" s="15"/>
      <c r="E1084" s="10"/>
      <c r="F1084" s="17"/>
      <c r="G1084" s="8"/>
      <c r="H1084" s="9"/>
      <c r="I1084" s="9"/>
      <c r="J1084" s="4"/>
    </row>
    <row r="1085" spans="1:10" s="3" customFormat="1">
      <c r="A1085" s="4"/>
      <c r="B1085" s="44"/>
      <c r="C1085" s="15"/>
      <c r="D1085" s="15"/>
      <c r="E1085" s="10"/>
      <c r="F1085" s="17"/>
      <c r="G1085" s="8"/>
      <c r="H1085" s="9"/>
      <c r="I1085" s="9"/>
      <c r="J1085" s="4"/>
    </row>
    <row r="1086" spans="1:10" s="3" customFormat="1">
      <c r="A1086" s="4"/>
      <c r="B1086" s="44"/>
      <c r="C1086" s="15"/>
      <c r="D1086" s="15"/>
      <c r="E1086" s="10"/>
      <c r="F1086" s="17"/>
      <c r="G1086" s="8"/>
      <c r="H1086" s="9"/>
      <c r="I1086" s="9"/>
      <c r="J1086" s="4"/>
    </row>
    <row r="1087" spans="1:10" s="3" customFormat="1">
      <c r="A1087" s="4"/>
      <c r="B1087" s="44"/>
      <c r="C1087" s="15"/>
      <c r="D1087" s="15"/>
      <c r="E1087" s="10"/>
      <c r="F1087" s="17"/>
      <c r="G1087" s="8"/>
      <c r="H1087" s="9"/>
      <c r="I1087" s="9"/>
      <c r="J1087" s="4"/>
    </row>
    <row r="1088" spans="1:10" s="3" customFormat="1">
      <c r="A1088" s="4"/>
      <c r="B1088" s="44"/>
      <c r="C1088" s="15"/>
      <c r="D1088" s="15"/>
      <c r="E1088" s="10"/>
      <c r="F1088" s="17"/>
      <c r="G1088" s="8"/>
      <c r="H1088" s="9"/>
      <c r="I1088" s="9"/>
      <c r="J1088" s="4"/>
    </row>
    <row r="1089" spans="1:10" s="3" customFormat="1">
      <c r="A1089" s="4"/>
      <c r="B1089" s="44"/>
      <c r="C1089" s="15"/>
      <c r="D1089" s="15"/>
      <c r="E1089" s="10"/>
      <c r="F1089" s="17"/>
      <c r="G1089" s="8"/>
      <c r="H1089" s="9"/>
      <c r="I1089" s="9"/>
      <c r="J1089" s="4"/>
    </row>
    <row r="1090" spans="1:10" s="3" customFormat="1">
      <c r="A1090" s="4"/>
      <c r="B1090" s="44"/>
      <c r="C1090" s="15"/>
      <c r="D1090" s="15"/>
      <c r="E1090" s="10"/>
      <c r="F1090" s="17"/>
      <c r="G1090" s="8"/>
      <c r="H1090" s="9"/>
      <c r="I1090" s="9"/>
      <c r="J1090" s="4"/>
    </row>
    <row r="1091" spans="1:10" s="3" customFormat="1">
      <c r="A1091" s="4"/>
      <c r="B1091" s="44"/>
      <c r="C1091" s="15"/>
      <c r="D1091" s="15"/>
      <c r="E1091" s="10"/>
      <c r="F1091" s="17"/>
      <c r="G1091" s="8"/>
      <c r="H1091" s="9"/>
      <c r="I1091" s="9"/>
      <c r="J1091" s="4"/>
    </row>
    <row r="1092" spans="1:10" s="3" customFormat="1">
      <c r="A1092" s="4"/>
      <c r="B1092" s="44"/>
      <c r="C1092" s="15"/>
      <c r="D1092" s="15"/>
      <c r="E1092" s="10"/>
      <c r="F1092" s="17"/>
      <c r="G1092" s="8"/>
      <c r="H1092" s="9"/>
      <c r="I1092" s="9"/>
      <c r="J1092" s="4"/>
    </row>
    <row r="1093" spans="1:10" s="3" customFormat="1">
      <c r="A1093" s="4"/>
      <c r="B1093" s="44"/>
      <c r="C1093" s="15"/>
      <c r="D1093" s="15"/>
      <c r="E1093" s="10"/>
      <c r="F1093" s="17"/>
      <c r="G1093" s="8"/>
      <c r="H1093" s="9"/>
      <c r="I1093" s="9"/>
      <c r="J1093" s="4"/>
    </row>
    <row r="1094" spans="1:10" s="3" customFormat="1">
      <c r="A1094" s="4"/>
      <c r="B1094" s="44"/>
      <c r="C1094" s="15"/>
      <c r="D1094" s="15"/>
      <c r="E1094" s="10"/>
      <c r="F1094" s="17"/>
      <c r="G1094" s="8"/>
      <c r="H1094" s="9"/>
      <c r="I1094" s="9"/>
      <c r="J1094" s="4"/>
    </row>
    <row r="1095" spans="1:10" s="3" customFormat="1">
      <c r="A1095" s="4"/>
      <c r="B1095" s="44"/>
      <c r="C1095" s="15"/>
      <c r="D1095" s="15"/>
      <c r="E1095" s="10"/>
      <c r="F1095" s="17"/>
      <c r="G1095" s="8"/>
      <c r="H1095" s="9"/>
      <c r="I1095" s="9"/>
      <c r="J1095" s="4"/>
    </row>
    <row r="1096" spans="1:10" s="3" customFormat="1">
      <c r="A1096" s="4"/>
      <c r="B1096" s="44"/>
      <c r="C1096" s="15"/>
      <c r="D1096" s="15"/>
      <c r="E1096" s="10"/>
      <c r="F1096" s="17"/>
      <c r="G1096" s="8"/>
      <c r="H1096" s="9"/>
      <c r="I1096" s="9"/>
      <c r="J1096" s="4"/>
    </row>
    <row r="1097" spans="1:10" s="3" customFormat="1">
      <c r="A1097" s="4"/>
      <c r="B1097" s="44"/>
      <c r="C1097" s="15"/>
      <c r="D1097" s="15"/>
      <c r="E1097" s="10"/>
      <c r="F1097" s="17"/>
      <c r="G1097" s="8"/>
      <c r="H1097" s="9"/>
      <c r="I1097" s="9"/>
      <c r="J1097" s="4"/>
    </row>
  </sheetData>
  <customSheetViews>
    <customSheetView guid="{405DBD9A-4FF7-41D9-B6F1-F8B193423810}" scale="90" showPageBreaks="1" fitToPage="1" printArea="1" view="pageBreakPreview">
      <pane xSplit="2" ySplit="7" topLeftCell="C8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49" fitToHeight="12" orientation="landscape" verticalDpi="144" r:id="rId1"/>
      <headerFooter alignWithMargins="0"/>
    </customSheetView>
    <customSheetView guid="{221AFC77-C97B-4D44-8163-7AA758A08BF9}" scale="71" showPageBreaks="1" fitToPage="1" printArea="1" showRuler="0">
      <pane xSplit="2" ySplit="18" topLeftCell="C96" activePane="bottomRight" state="frozen"/>
      <selection pane="bottomRight" activeCell="A101" sqref="A101:XFD104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2"/>
      <headerFooter alignWithMargins="0"/>
    </customSheetView>
    <customSheetView guid="{BC4BF63E-98F8-4CE0-B0DE-A2A71C291EFE}" scale="85" showPageBreaks="1" fitToPage="1">
      <pane xSplit="2" ySplit="9" topLeftCell="C125" activePane="bottomRight" state="frozen"/>
      <selection pane="bottomRight" activeCell="G127" sqref="G127"/>
      <pageMargins left="0.19685039370078741" right="0.23622047244094491" top="0.19685039370078741" bottom="0.19685039370078741" header="0.15748031496062992" footer="0.15748031496062992"/>
      <pageSetup paperSize="9" scale="31" fitToHeight="12" orientation="landscape" horizontalDpi="120" verticalDpi="144" r:id="rId3"/>
      <headerFooter alignWithMargins="0"/>
    </customSheetView>
    <customSheetView guid="{3824CD03-2F75-4531-8348-997F8B6518CE}" scale="85" fitToPage="1">
      <pane xSplit="2" ySplit="9" topLeftCell="C198" activePane="bottomRight" state="frozen"/>
      <selection pane="bottomRight" activeCell="D212" sqref="D212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"/>
      <headerFooter alignWithMargins="0"/>
    </customSheetView>
    <customSheetView guid="{84AB9039-6109-4932-AA14-522BD4A30F0B}" scale="75" fitToPage="1">
      <pane xSplit="2" ySplit="9" topLeftCell="F262" activePane="bottomRight" state="frozen"/>
      <selection pane="bottomRight" activeCell="I240" sqref="I239:J240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5"/>
      <headerFooter alignWithMargins="0"/>
    </customSheetView>
    <customSheetView guid="{06B33669-D909-4CD8-806F-33C009B9DF0A}" scale="75" showPageBreaks="1" fitToPage="1">
      <pane xSplit="2" ySplit="9" topLeftCell="C64" activePane="bottomRight" state="frozen"/>
      <selection pane="bottomRight" activeCell="J254" sqref="J254"/>
      <pageMargins left="0.19685039370078741" right="0.23622047244094491" top="0.19685039370078741" bottom="0.19685039370078741" header="0.15748031496062992" footer="0.15748031496062992"/>
      <pageSetup paperSize="9" scale="31" fitToHeight="12" orientation="landscape" horizontalDpi="120" verticalDpi="144" r:id="rId6"/>
      <headerFooter alignWithMargins="0"/>
    </customSheetView>
    <customSheetView guid="{713A662A-DFDD-43FB-A56E-1E210432D89D}" scale="85" fitToPage="1">
      <pane xSplit="2" ySplit="9" topLeftCell="C106" activePane="bottomRight" state="frozen"/>
      <selection pane="bottomRight" activeCell="D115" sqref="D11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7"/>
      <headerFooter alignWithMargins="0"/>
    </customSheetView>
    <customSheetView guid="{675C859F-867B-4E3E-8283-3B2C94BFA5E5}" scale="80" showPageBreaks="1" fitToPage="1">
      <pane xSplit="2" ySplit="9" topLeftCell="C176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33" fitToHeight="12" orientation="landscape" horizontalDpi="120" verticalDpi="144" r:id="rId8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9"/>
      <headerFooter alignWithMargins="0"/>
    </customSheetView>
    <customSheetView guid="{68CBFC64-03A4-4F74-B34E-EE1DB915A668}" scale="85" showPageBreaks="1" fitToPage="1">
      <pane xSplit="2" ySplit="9" topLeftCell="C105" activePane="bottomRight" state="frozen"/>
      <selection pane="bottomRight" activeCell="G130" sqref="G130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10"/>
      <headerFooter alignWithMargins="0"/>
    </customSheetView>
    <customSheetView guid="{CFB0A04F-563D-4D2B-BCD3-ACFCDC70E584}" scale="85" showPageBreaks="1" fitToPage="1">
      <pane xSplit="2" ySplit="9" topLeftCell="E217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41" fitToHeight="12" orientation="landscape" horizontalDpi="120" verticalDpi="144" r:id="rId11"/>
      <headerFooter alignWithMargins="0"/>
    </customSheetView>
    <customSheetView guid="{9BFA17BE-4413-48EA-8DFA-9D7972E1D966}" scale="85" fitToPage="1" hiddenRows="1">
      <pane xSplit="2" ySplit="9" topLeftCell="E117" activePane="bottomRight" state="frozen"/>
      <selection pane="bottomRight" activeCell="I121" sqref="I121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12"/>
      <headerFooter alignWithMargins="0"/>
    </customSheetView>
    <customSheetView guid="{8DA01475-C6A0-4A19-B7EB-B1C704431492}" scale="70" fitToPage="1">
      <pane xSplit="2" ySplit="9" topLeftCell="C272" activePane="bottomRight" state="frozen"/>
      <selection pane="bottomRight" activeCell="A279" sqref="A279:J28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3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14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5"/>
      <headerFooter alignWithMargins="0"/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16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17"/>
      <headerFooter differentFirst="1" alignWithMargins="0">
        <oddFooter>&amp;R&amp;P</oddFooter>
      </headerFooter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8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9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0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1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2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3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4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5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6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7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8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9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0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1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32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3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4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5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6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7"/>
      <headerFooter alignWithMargins="0"/>
    </customSheetView>
    <customSheetView guid="{90518B97-7307-4173-A97E-975285B914B1}" scale="75" showPageBreaks="1" topLeftCell="A115">
      <selection activeCell="C120" sqref="C120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8"/>
      <headerFooter differentFirst="1" alignWithMargins="0">
        <oddFooter>&amp;R&amp;P</oddFooter>
      </headerFooter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9"/>
      <headerFooter alignWithMargins="0"/>
    </customSheetView>
    <customSheetView guid="{FA039D92-C83F-438E-BA9D-917452CA1B7F}" scale="85" showPageBreaks="1" fitToPage="1">
      <pane xSplit="2" ySplit="9" topLeftCell="C285" activePane="bottomRight"/>
      <selection pane="bottomRight" activeCell="H292" sqref="H29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0"/>
      <headerFooter alignWithMargins="0"/>
    </customSheetView>
    <customSheetView guid="{BE1C4A44-01B5-4ECE-8D55-C71095D37032}" scale="80" showPageBreaks="1" fitToPage="1">
      <pane xSplit="2" ySplit="9" topLeftCell="C166" activePane="bottomRight" state="frozen"/>
      <selection pane="bottomRight" activeCell="H173" sqref="H173:H177"/>
      <pageMargins left="0.19685039370078741" right="0.23622047244094491" top="0.19685039370078741" bottom="0.19685039370078741" header="0.15748031496062992" footer="0.15748031496062992"/>
      <pageSetup paperSize="9" scale="31" fitToHeight="12" orientation="landscape" horizontalDpi="120" verticalDpi="144" r:id="rId41"/>
      <headerFooter alignWithMargins="0"/>
    </customSheetView>
    <customSheetView guid="{D0621073-25BE-47D7-AC33-51146458D41C}" scale="85" showPageBreaks="1" fitToPage="1">
      <pane xSplit="2" ySplit="9" topLeftCell="C130" activePane="bottomRight" state="frozen"/>
      <selection pane="bottomRight" activeCell="B149" sqref="B149"/>
      <pageMargins left="0.19685039370078741" right="0.23622047244094491" top="0.19685039370078741" bottom="0.19685039370078741" header="0.15748031496062992" footer="0.15748031496062992"/>
      <pageSetup paperSize="9" scale="31" fitToHeight="12" orientation="landscape" horizontalDpi="120" verticalDpi="144" r:id="rId42"/>
      <headerFooter alignWithMargins="0"/>
    </customSheetView>
    <customSheetView guid="{95A7493F-2B11-406A-BB91-458FD9DC3BAE}" scale="75" showPageBreaks="1" fitToPage="1" printArea="1" showRuler="0">
      <pane xSplit="2" ySplit="9" topLeftCell="D10" activePane="bottomRight" state="frozen"/>
      <selection pane="bottomRight" activeCell="D8" sqref="D8"/>
      <pageMargins left="0.19685039370078741" right="0.19685039370078741" top="0.19685039370078741" bottom="0.19685039370078741" header="0.15748031496062992" footer="0.15748031496062992"/>
      <pageSetup paperSize="9" scale="49" fitToHeight="14" orientation="landscape" verticalDpi="144" r:id="rId43"/>
      <headerFooter alignWithMargins="0"/>
    </customSheetView>
    <customSheetView guid="{CFD58EC5-F475-4F0C-8822-861C497EA100}" scale="85" showPageBreaks="1" printArea="1">
      <pane xSplit="2" ySplit="7" topLeftCell="C240" activePane="bottomRight" state="frozen"/>
      <selection pane="bottomRight" activeCell="K17" sqref="K17:N301"/>
      <pageMargins left="0.35433070866141736" right="0.19685039370078741" top="0.19685039370078741" bottom="0.19685039370078741" header="0.15748031496062992" footer="0.15748031496062992"/>
      <pageSetup paperSize="9" scale="47" fitToHeight="12" orientation="landscape" verticalDpi="144" r:id="rId44"/>
      <headerFooter differentFirst="1" alignWithMargins="0">
        <oddFooter>&amp;R&amp;P</oddFooter>
      </headerFooter>
    </customSheetView>
    <customSheetView guid="{966D3932-E429-4C59-AC55-697D9EEA620A}" scale="90" showPageBreaks="1" fitToPage="1" printArea="1" view="pageBreakPreview">
      <pane xSplit="2" ySplit="7" topLeftCell="F214" activePane="bottomRight" state="frozen"/>
      <selection pane="bottomRight" activeCell="K1" sqref="K1:P1048576"/>
      <pageMargins left="0.19685039370078741" right="0.23622047244094491" top="0.19685039370078741" bottom="0.19685039370078741" header="0.15748031496062992" footer="0.15748031496062992"/>
      <pageSetup paperSize="9" scale="49" fitToHeight="12" orientation="landscape" verticalDpi="144" r:id="rId45"/>
      <headerFooter alignWithMargins="0"/>
    </customSheetView>
  </customSheetViews>
  <mergeCells count="9">
    <mergeCell ref="A291:J291"/>
    <mergeCell ref="A1:J1"/>
    <mergeCell ref="C4:F4"/>
    <mergeCell ref="G4:J4"/>
    <mergeCell ref="A4:A5"/>
    <mergeCell ref="B4:B5"/>
    <mergeCell ref="A7:J7"/>
    <mergeCell ref="A287:J287"/>
    <mergeCell ref="A101:J101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9" fitToHeight="12" orientation="landscape" verticalDpi="144" r:id="rId4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405DBD9A-4FF7-41D9-B6F1-F8B193423810}" state="hidden">
      <pageMargins left="0.7" right="0.7" top="0.75" bottom="0.75" header="0.3" footer="0.3"/>
      <pageSetup paperSize="9" orientation="portrait" verticalDpi="0" r:id="rId1"/>
    </customSheetView>
    <customSheetView guid="{221AFC77-C97B-4D44-8163-7AA758A08BF9}">
      <pageMargins left="0.7" right="0.7" top="0.75" bottom="0.75" header="0.3" footer="0.3"/>
    </customSheetView>
    <customSheetView guid="{BC4BF63E-98F8-4CE0-B0DE-A2A71C291EFE}">
      <pageMargins left="0.7" right="0.7" top="0.75" bottom="0.75" header="0.3" footer="0.3"/>
    </customSheetView>
    <customSheetView guid="{3824CD03-2F75-4531-8348-997F8B6518CE}">
      <pageMargins left="0.7" right="0.7" top="0.75" bottom="0.75" header="0.3" footer="0.3"/>
    </customSheetView>
    <customSheetView guid="{84AB9039-6109-4932-AA14-522BD4A30F0B}">
      <pageMargins left="0.7" right="0.7" top="0.75" bottom="0.75" header="0.3" footer="0.3"/>
    </customSheetView>
    <customSheetView guid="{06B33669-D909-4CD8-806F-33C009B9DF0A}">
      <pageMargins left="0.7" right="0.7" top="0.75" bottom="0.75" header="0.3" footer="0.3"/>
    </customSheetView>
    <customSheetView guid="{713A662A-DFDD-43FB-A56E-1E210432D89D}">
      <pageMargins left="0.7" right="0.7" top="0.75" bottom="0.75" header="0.3" footer="0.3"/>
    </customSheetView>
    <customSheetView guid="{675C859F-867B-4E3E-8283-3B2C94BFA5E5}">
      <pageMargins left="0.7" right="0.7" top="0.75" bottom="0.75" header="0.3" footer="0.3"/>
    </customSheetView>
    <customSheetView guid="{1BDFBE17-25BB-4BB9-B67F-4757B39B2D64}">
      <pageMargins left="0.7" right="0.7" top="0.75" bottom="0.75" header="0.3" footer="0.3"/>
    </customSheetView>
    <customSheetView guid="{68CBFC64-03A4-4F74-B34E-EE1DB915A668}">
      <pageMargins left="0.7" right="0.7" top="0.75" bottom="0.75" header="0.3" footer="0.3"/>
    </customSheetView>
    <customSheetView guid="{CFB0A04F-563D-4D2B-BCD3-ACFCDC70E584}">
      <pageMargins left="0.7" right="0.7" top="0.75" bottom="0.75" header="0.3" footer="0.3"/>
    </customSheetView>
    <customSheetView guid="{9BFA17BE-4413-48EA-8DFA-9D7972E1D966}">
      <pageMargins left="0.7" right="0.7" top="0.75" bottom="0.75" header="0.3" footer="0.3"/>
    </customSheetView>
    <customSheetView guid="{8DA01475-C6A0-4A19-B7EB-B1C704431492}">
      <pageMargins left="0.7" right="0.7" top="0.75" bottom="0.75" header="0.3" footer="0.3"/>
    </customSheetView>
    <customSheetView guid="{0CBA335B-0DD8-471B-913E-91954D8A7DE8}">
      <pageMargins left="0.7" right="0.7" top="0.75" bottom="0.75" header="0.3" footer="0.3"/>
    </customSheetView>
    <customSheetView guid="{8FB1E024-9866-4CAD-B900-0CCFEA27B234}">
      <pageMargins left="0.7" right="0.7" top="0.75" bottom="0.75" header="0.3" footer="0.3"/>
    </customSheetView>
    <customSheetView guid="{90518B97-7307-4173-A97E-975285B914B1}">
      <pageMargins left="0.7" right="0.7" top="0.75" bottom="0.75" header="0.3" footer="0.3"/>
    </customSheetView>
    <customSheetView guid="{F9324F9E-6E0D-484A-B1A6-F87CCAA93894}">
      <pageMargins left="0.7" right="0.7" top="0.75" bottom="0.75" header="0.3" footer="0.3"/>
    </customSheetView>
    <customSheetView guid="{FA039D92-C83F-438E-BA9D-917452CA1B7F}">
      <pageMargins left="0.7" right="0.7" top="0.75" bottom="0.75" header="0.3" footer="0.3"/>
    </customSheetView>
    <customSheetView guid="{BE1C4A44-01B5-4ECE-8D55-C71095D37032}">
      <pageMargins left="0.7" right="0.7" top="0.75" bottom="0.75" header="0.3" footer="0.3"/>
    </customSheetView>
    <customSheetView guid="{D0621073-25BE-47D7-AC33-51146458D41C}">
      <pageMargins left="0.7" right="0.7" top="0.75" bottom="0.75" header="0.3" footer="0.3"/>
    </customSheetView>
    <customSheetView guid="{95A7493F-2B11-406A-BB91-458FD9DC3BAE}">
      <pageMargins left="0.7" right="0.7" top="0.75" bottom="0.75" header="0.3" footer="0.3"/>
    </customSheetView>
    <customSheetView guid="{CFD58EC5-F475-4F0C-8822-861C497EA100}">
      <pageMargins left="0.7" right="0.7" top="0.75" bottom="0.75" header="0.3" footer="0.3"/>
    </customSheetView>
    <customSheetView guid="{966D3932-E429-4C59-AC55-697D9EEA620A}" showPageBreaks="1"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общее</vt:lpstr>
      <vt:lpstr>Лист1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2021-08-11T11:53:03Z</cp:lastPrinted>
  <dcterms:created xsi:type="dcterms:W3CDTF">2001-02-08T10:51:36Z</dcterms:created>
  <dcterms:modified xsi:type="dcterms:W3CDTF">2021-08-13T08:20:11Z</dcterms:modified>
</cp:coreProperties>
</file>