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T:\Administ\САЙТИ\"/>
    </mc:Choice>
  </mc:AlternateContent>
  <xr:revisionPtr revIDLastSave="0" documentId="13_ncr:1_{F1AF2CD6-A5A1-4ECA-9022-FEFE6ED781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Укр" sheetId="2" r:id="rId1"/>
    <sheet name="Лист1" sheetId="3" state="hidden" r:id="rId2"/>
  </sheets>
  <definedNames>
    <definedName name="_xlnm.Print_Area" localSheetId="0">Укр!$A$1:$G$57</definedName>
  </definedNames>
  <calcPr calcId="181029"/>
</workbook>
</file>

<file path=xl/calcChain.xml><?xml version="1.0" encoding="utf-8"?>
<calcChain xmlns="http://schemas.openxmlformats.org/spreadsheetml/2006/main">
  <c r="G53" i="2" l="1"/>
  <c r="F53" i="2"/>
  <c r="E54" i="2"/>
  <c r="D51" i="2"/>
  <c r="C51" i="2"/>
  <c r="B51" i="2"/>
  <c r="G37" i="2"/>
  <c r="F37" i="2"/>
  <c r="F48" i="2"/>
  <c r="E48" i="2"/>
  <c r="D35" i="2" l="1"/>
  <c r="C35" i="2"/>
  <c r="B35" i="2"/>
  <c r="D26" i="2"/>
  <c r="C26" i="2"/>
  <c r="B26" i="2"/>
  <c r="G28" i="2"/>
  <c r="F28" i="2"/>
  <c r="D23" i="2"/>
  <c r="C23" i="2"/>
  <c r="B23" i="2"/>
  <c r="D9" i="2"/>
  <c r="D8" i="2" s="1"/>
  <c r="D21" i="2" s="1"/>
  <c r="C9" i="2"/>
  <c r="C8" i="2" s="1"/>
  <c r="C21" i="2" s="1"/>
  <c r="B9" i="2"/>
  <c r="B8" i="2" s="1"/>
  <c r="B21" i="2" s="1"/>
  <c r="D22" i="2" l="1"/>
  <c r="D41" i="2" s="1"/>
  <c r="B22" i="2"/>
  <c r="B41" i="2" s="1"/>
  <c r="C22" i="2"/>
  <c r="C41" i="2" s="1"/>
  <c r="E35" i="2"/>
  <c r="G43" i="2" l="1"/>
  <c r="F43" i="2"/>
  <c r="G36" i="2"/>
  <c r="F36" i="2"/>
  <c r="F31" i="2"/>
  <c r="G31" i="2"/>
  <c r="E5" i="2"/>
  <c r="B50" i="2"/>
  <c r="G52" i="2" l="1"/>
  <c r="F52" i="2"/>
  <c r="F7" i="2"/>
  <c r="G55" i="2"/>
  <c r="E52" i="2"/>
  <c r="E51" i="2" s="1"/>
  <c r="E49" i="2"/>
  <c r="F49" i="2"/>
  <c r="G46" i="2"/>
  <c r="G34" i="2"/>
  <c r="F34" i="2"/>
  <c r="G27" i="2"/>
  <c r="F27" i="2"/>
  <c r="G24" i="2"/>
  <c r="F24" i="2"/>
  <c r="F55" i="2"/>
  <c r="F51" i="2" l="1"/>
  <c r="B56" i="2"/>
  <c r="G51" i="2" l="1"/>
  <c r="G33" i="2"/>
  <c r="F33" i="2"/>
  <c r="F46" i="2"/>
  <c r="E39" i="2"/>
  <c r="E40" i="2"/>
  <c r="D50" i="2"/>
  <c r="F40" i="2"/>
  <c r="G40" i="2"/>
  <c r="G13" i="2"/>
  <c r="G32" i="2"/>
  <c r="F32" i="2"/>
  <c r="G30" i="2"/>
  <c r="F30" i="2"/>
  <c r="F19" i="2"/>
  <c r="E10" i="2"/>
  <c r="G16" i="2"/>
  <c r="F16" i="2"/>
  <c r="G12" i="2"/>
  <c r="G14" i="2"/>
  <c r="E20" i="2"/>
  <c r="E19" i="2"/>
  <c r="G17" i="2"/>
  <c r="G18" i="2"/>
  <c r="G19" i="2"/>
  <c r="G25" i="2"/>
  <c r="G29" i="2"/>
  <c r="F25" i="2"/>
  <c r="F29" i="2"/>
  <c r="F38" i="2"/>
  <c r="F39" i="2"/>
  <c r="G38" i="2"/>
  <c r="G39" i="2"/>
  <c r="E16" i="2"/>
  <c r="F18" i="2"/>
  <c r="F13" i="2"/>
  <c r="F12" i="2"/>
  <c r="C50" i="2"/>
  <c r="C56" i="2" s="1"/>
  <c r="E12" i="2"/>
  <c r="F11" i="2"/>
  <c r="F14" i="2"/>
  <c r="F17" i="2"/>
  <c r="G11" i="2"/>
  <c r="G7" i="2"/>
  <c r="E47" i="2"/>
  <c r="E46" i="2"/>
  <c r="E44" i="2"/>
  <c r="E43" i="2"/>
  <c r="E6" i="2"/>
  <c r="E7" i="2"/>
  <c r="E11" i="2"/>
  <c r="E13" i="2"/>
  <c r="E14" i="2"/>
  <c r="E15" i="2"/>
  <c r="E17" i="2"/>
  <c r="E18" i="2"/>
  <c r="F5" i="2"/>
  <c r="G5" i="2"/>
  <c r="G10" i="2"/>
  <c r="F10" i="2"/>
  <c r="D56" i="2" l="1"/>
  <c r="G56" i="2" s="1"/>
  <c r="G35" i="2"/>
  <c r="F35" i="2"/>
  <c r="G23" i="2"/>
  <c r="F26" i="2"/>
  <c r="G26" i="2"/>
  <c r="F23" i="2"/>
  <c r="E50" i="2"/>
  <c r="F21" i="2"/>
  <c r="G21" i="2"/>
  <c r="F9" i="2"/>
  <c r="F8" i="2"/>
  <c r="G8" i="2"/>
  <c r="E8" i="2"/>
  <c r="E21" i="2" s="1"/>
  <c r="E9" i="2"/>
  <c r="G9" i="2"/>
  <c r="E56" i="2" l="1"/>
  <c r="F56" i="2"/>
  <c r="F22" i="2"/>
  <c r="B57" i="2"/>
  <c r="E22" i="2"/>
  <c r="G22" i="2"/>
  <c r="C57" i="2"/>
  <c r="D57" i="2"/>
  <c r="G57" i="2" l="1"/>
  <c r="E57" i="2"/>
  <c r="F41" i="2"/>
  <c r="G41" i="2"/>
  <c r="E41" i="2"/>
  <c r="F57" i="2" l="1"/>
</calcChain>
</file>

<file path=xl/sharedStrings.xml><?xml version="1.0" encoding="utf-8"?>
<sst xmlns="http://schemas.openxmlformats.org/spreadsheetml/2006/main" count="70" uniqueCount="67">
  <si>
    <t>Найменування показника</t>
  </si>
  <si>
    <t>Загальний фонд</t>
  </si>
  <si>
    <t>Податок та збір на доходи фізичних осіб</t>
  </si>
  <si>
    <t xml:space="preserve">        1) Податок на майно:</t>
  </si>
  <si>
    <t xml:space="preserve">    -  плата за землю</t>
  </si>
  <si>
    <t xml:space="preserve">    - транспортний податок</t>
  </si>
  <si>
    <t>Екологічний податок</t>
  </si>
  <si>
    <t>Адміністративні штрафи та інші санкції</t>
  </si>
  <si>
    <t>Державне мито</t>
  </si>
  <si>
    <t>Інші надходження</t>
  </si>
  <si>
    <t>ВСЬОГО податків і зборів</t>
  </si>
  <si>
    <t>Освітня субвенція з державного бюджету місцевим бюджетам</t>
  </si>
  <si>
    <t>Всього доходів загального фонду</t>
  </si>
  <si>
    <t>Спеціальний фонд</t>
  </si>
  <si>
    <t>Всього доходів</t>
  </si>
  <si>
    <t xml:space="preserve">Місцеві податки, в тому числі: </t>
  </si>
  <si>
    <t xml:space="preserve">    - податок на нерухоме майно, відмінне від земельної ділянки </t>
  </si>
  <si>
    <t>Відсоток            надходжень до річних показників, 
%</t>
  </si>
  <si>
    <t>Відсоток надходжень до плану звітного періоду, 
%</t>
  </si>
  <si>
    <t>Плата  за надання  адміністративних послуг</t>
  </si>
  <si>
    <t>Акцизний податок</t>
  </si>
  <si>
    <t xml:space="preserve">     2) Туристичний збір</t>
  </si>
  <si>
    <t xml:space="preserve">     3) Єдиний податок</t>
  </si>
  <si>
    <t>Офіційні трансферти</t>
  </si>
  <si>
    <t>Субвенція з місцевого бюджету на здійснення переданих видатків у сфері освіти за рахунок коштів освітньої субвенції</t>
  </si>
  <si>
    <t>Інші субвенції з місцевого бюджету</t>
  </si>
  <si>
    <t>Податок на прибуток підприємств</t>
  </si>
  <si>
    <t>Плата за гарантії, надані Верховною Радою Автономної Республіки Крим, міськими та обласними радами  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</si>
  <si>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</si>
  <si>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</si>
  <si>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коштів пайової участі у розвитку інфраструктури населеного пункту</t>
  </si>
  <si>
    <t>Кошти від продажу землі</t>
  </si>
  <si>
    <t>Всього доходів спеціального фонду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</si>
  <si>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</si>
  <si>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</si>
  <si>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Відхилення (+/- )                   грн</t>
  </si>
  <si>
    <t>Надходження від орендної плати за користування єдиним майновим комплексом та іншим державним майном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</si>
  <si>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</si>
  <si>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</si>
  <si>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</si>
  <si>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Дотації з державного бюджету місцевим бюджетам</t>
  </si>
  <si>
    <t>Субвенції з державного бюджету місцевим бюджетам</t>
  </si>
  <si>
    <t>Субвенції з місцевих бюджетів іншим місцевим бюджетам</t>
  </si>
  <si>
    <t>Кошти від відчуження майна, що належить Автономній Республіці Крим та майна, що перебуває в комунальній власності  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</si>
  <si>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</si>
  <si>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Затверджено на рік з урахуванням змін,  грн</t>
  </si>
  <si>
    <t>Субвенція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</si>
  <si>
    <t>Дотації з місцевих бюджетів іншим місцевим бюджетам</t>
  </si>
  <si>
    <t>Інші дотації з місцевого бюджету</t>
  </si>
  <si>
    <t>Субвенція з державного бюджету місцевим бюджетам на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</t>
  </si>
  <si>
    <t>Субвенція з місцевого бюджету за рахунок залишку коштів освітньої субвенції, що утворився на початок бюджетного періоду</t>
  </si>
  <si>
    <t>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суб'єктам космічної діяльності та літакобудування</t>
  </si>
  <si>
    <t>в 1,7 р.б.</t>
  </si>
  <si>
    <t>Разом доходів (без офіційних трансфертів)</t>
  </si>
  <si>
    <t>Субвенція з місцевого бюджету на реалізацію публічного інвестиційного проекту із забезпечення житлом дитячих будинків сімейного типу, дітей-сиріт та дітей, позбавлених батьківського піклування, за рахунок відповідної субвенції з державного бюджету</t>
  </si>
  <si>
    <t>Субвенція з державного бюджету місцевим бюджетам на реалізацію публічного інвестиційного проекту на придбання обладнання, створення та модернізацію (проведення реконструкції та капітального ремонту) їдалень (харчоблоків) закладів освіти, зокрема військових (військово-морських, військово-спортивних) ліцеїв, ліцеїв із посиленою військово-фізичною підготовкою</t>
  </si>
  <si>
    <r>
      <t>Субвенція з місцевого бюджету на реалізацію публічного інвестиційного проекту із виплати грошової компенсації за належні для отримання жилі приміщення для сімей осіб, визначених </t>
    </r>
    <r>
      <rPr>
        <u/>
        <sz val="12"/>
        <color rgb="FF000099"/>
        <rFont val="Times New Roman"/>
        <family val="1"/>
        <charset val="204"/>
      </rPr>
      <t>пунктами 2 - 5</t>
    </r>
    <r>
      <rPr>
        <sz val="12"/>
        <color rgb="FF333333"/>
        <rFont val="Times New Roman"/>
        <family val="1"/>
        <charset val="204"/>
      </rPr>
      <t> 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 </t>
    </r>
    <r>
      <rPr>
        <u/>
        <sz val="12"/>
        <color rgb="FF000099"/>
        <rFont val="Times New Roman"/>
        <family val="1"/>
        <charset val="204"/>
      </rPr>
      <t>пунктами 11 - 14</t>
    </r>
    <r>
      <rPr>
        <sz val="12"/>
        <color rgb="FF333333"/>
        <rFont val="Times New Roman"/>
        <family val="1"/>
        <charset val="204"/>
      </rPr>
      <t> частини другої статті 7 Закону України "Про статус ветеранів війни, гарантії їх соціального захисту", та які потребують поліпшення житлових умов, за рахунок відповідної субвенції з державного бюджету</t>
    </r>
  </si>
  <si>
    <t>Щомісячна інформація про надходження до бюджету Миколаївської міської територіальної громади                                                                                                                                               за  січень - липень 2025 року (без власних надходжень бюджетних установ)</t>
  </si>
  <si>
    <t>План                                        на січень - липень                                                 з урахуванням змін,               грн</t>
  </si>
  <si>
    <t>Надійшло                                     з 01 січня по                       31 липня                         грн</t>
  </si>
  <si>
    <t>в 3,1 р.б.</t>
  </si>
  <si>
    <t>в 2,8 р.б.</t>
  </si>
  <si>
    <t>в 4,9 р.б.</t>
  </si>
  <si>
    <t>в 2,4 р.б.</t>
  </si>
  <si>
    <t>в 4,8 р.б.</t>
  </si>
  <si>
    <t>Освітня субвенція з державного бюджету місцевим бюджетам </t>
  </si>
  <si>
    <t>Субвенція з державного бюджету місцевим бюджетам на реалізацію проекту "Ремонт житла для відновлення прав і можливостей людей (HOPE)"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</si>
</sst>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0"/>
    <numFmt numFmtId="167" formatCode="#,##0.00\ _₽"/>
  </numFmts>
  <fonts count="31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0"/>
      <color indexed="8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9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i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rgb="FF333333"/>
      <name val="Times New Roman"/>
      <family val="1"/>
      <charset val="204"/>
    </font>
    <font>
      <sz val="13"/>
      <color rgb="FF33333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b/>
      <sz val="15"/>
      <color indexed="8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u/>
      <sz val="12"/>
      <color rgb="FF00009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vertical="top"/>
    </xf>
    <xf numFmtId="0" fontId="0" fillId="0" borderId="0" xfId="0" applyAlignment="1">
      <alignment wrapText="1"/>
    </xf>
    <xf numFmtId="165" fontId="0" fillId="0" borderId="0" xfId="0" applyNumberFormat="1"/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165" fontId="0" fillId="0" borderId="0" xfId="0" applyNumberFormat="1" applyAlignment="1">
      <alignment wrapText="1"/>
    </xf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7" fillId="0" borderId="1" xfId="0" applyFont="1" applyBorder="1" applyAlignment="1">
      <alignment horizontal="center" vertical="top" wrapText="1"/>
    </xf>
    <xf numFmtId="165" fontId="9" fillId="0" borderId="1" xfId="0" applyNumberFormat="1" applyFont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vertical="top" wrapText="1"/>
    </xf>
    <xf numFmtId="166" fontId="9" fillId="2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 vertical="top" wrapText="1"/>
    </xf>
    <xf numFmtId="165" fontId="10" fillId="0" borderId="1" xfId="0" applyNumberFormat="1" applyFont="1" applyBorder="1" applyAlignment="1">
      <alignment horizontal="left" vertical="top" wrapText="1"/>
    </xf>
    <xf numFmtId="165" fontId="9" fillId="0" borderId="1" xfId="0" applyNumberFormat="1" applyFont="1" applyBorder="1" applyAlignment="1">
      <alignment horizontal="center" vertical="top"/>
    </xf>
    <xf numFmtId="0" fontId="13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vertical="top"/>
    </xf>
    <xf numFmtId="9" fontId="18" fillId="0" borderId="1" xfId="1" applyFont="1" applyFill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23" fillId="0" borderId="1" xfId="0" applyFont="1" applyBorder="1" applyAlignment="1">
      <alignment horizontal="center" vertical="center" wrapText="1"/>
    </xf>
    <xf numFmtId="164" fontId="24" fillId="0" borderId="1" xfId="0" applyNumberFormat="1" applyFont="1" applyBorder="1" applyAlignment="1">
      <alignment horizontal="center" vertical="center" wrapText="1"/>
    </xf>
    <xf numFmtId="166" fontId="24" fillId="0" borderId="1" xfId="0" applyNumberFormat="1" applyFont="1" applyBorder="1" applyAlignment="1">
      <alignment horizontal="center" vertical="center" wrapText="1"/>
    </xf>
    <xf numFmtId="165" fontId="24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top" wrapText="1"/>
    </xf>
    <xf numFmtId="0" fontId="17" fillId="0" borderId="1" xfId="0" applyFont="1" applyBorder="1" applyAlignment="1">
      <alignment horizontal="justify" vertical="top"/>
    </xf>
    <xf numFmtId="0" fontId="19" fillId="0" borderId="1" xfId="0" applyFont="1" applyBorder="1" applyAlignment="1">
      <alignment horizontal="justify" vertical="top"/>
    </xf>
    <xf numFmtId="0" fontId="20" fillId="0" borderId="1" xfId="0" applyFont="1" applyBorder="1" applyAlignment="1">
      <alignment horizontal="justify" vertical="top"/>
    </xf>
    <xf numFmtId="0" fontId="19" fillId="0" borderId="1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justify" vertical="top" wrapText="1"/>
    </xf>
    <xf numFmtId="0" fontId="21" fillId="0" borderId="1" xfId="0" applyFont="1" applyBorder="1" applyAlignment="1">
      <alignment horizontal="justify" wrapText="1"/>
    </xf>
    <xf numFmtId="0" fontId="20" fillId="0" borderId="1" xfId="0" applyFont="1" applyBorder="1" applyAlignment="1">
      <alignment horizontal="justify" vertical="top" wrapText="1"/>
    </xf>
    <xf numFmtId="0" fontId="22" fillId="0" borderId="1" xfId="0" applyFont="1" applyBorder="1" applyAlignment="1">
      <alignment horizontal="justify" vertical="top" wrapText="1"/>
    </xf>
    <xf numFmtId="0" fontId="25" fillId="0" borderId="0" xfId="0" applyFont="1" applyAlignment="1">
      <alignment vertical="top"/>
    </xf>
    <xf numFmtId="0" fontId="22" fillId="0" borderId="1" xfId="0" applyFont="1" applyBorder="1" applyAlignment="1">
      <alignment horizontal="justify"/>
    </xf>
    <xf numFmtId="0" fontId="26" fillId="0" borderId="1" xfId="0" applyFont="1" applyBorder="1" applyAlignment="1">
      <alignment horizontal="justify" vertical="top" wrapText="1"/>
    </xf>
    <xf numFmtId="0" fontId="27" fillId="0" borderId="0" xfId="0" applyFont="1" applyAlignment="1">
      <alignment vertical="top"/>
    </xf>
    <xf numFmtId="0" fontId="13" fillId="0" borderId="1" xfId="0" applyFont="1" applyBorder="1" applyAlignment="1">
      <alignment horizontal="justify" vertical="top" wrapText="1"/>
    </xf>
    <xf numFmtId="0" fontId="28" fillId="0" borderId="1" xfId="0" applyFont="1" applyBorder="1" applyAlignment="1">
      <alignment horizontal="justify" vertical="top" wrapText="1"/>
    </xf>
    <xf numFmtId="167" fontId="14" fillId="0" borderId="1" xfId="0" applyNumberFormat="1" applyFont="1" applyBorder="1" applyAlignment="1">
      <alignment horizontal="right" vertical="center"/>
    </xf>
    <xf numFmtId="167" fontId="15" fillId="0" borderId="1" xfId="0" applyNumberFormat="1" applyFont="1" applyBorder="1" applyAlignment="1">
      <alignment horizontal="right" vertical="center"/>
    </xf>
    <xf numFmtId="167" fontId="16" fillId="0" borderId="1" xfId="0" applyNumberFormat="1" applyFont="1" applyBorder="1" applyAlignment="1">
      <alignment horizontal="right" vertical="center"/>
    </xf>
    <xf numFmtId="167" fontId="12" fillId="0" borderId="1" xfId="0" applyNumberFormat="1" applyFont="1" applyBorder="1" applyAlignment="1">
      <alignment horizontal="right" vertical="center"/>
    </xf>
    <xf numFmtId="164" fontId="14" fillId="0" borderId="1" xfId="0" applyNumberFormat="1" applyFont="1" applyBorder="1" applyAlignment="1">
      <alignment horizontal="right" vertical="center"/>
    </xf>
    <xf numFmtId="164" fontId="16" fillId="0" borderId="1" xfId="0" applyNumberFormat="1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right" vertical="center"/>
    </xf>
    <xf numFmtId="0" fontId="20" fillId="0" borderId="0" xfId="0" applyFont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1"/>
  <sheetViews>
    <sheetView tabSelected="1" zoomScaleSheetLayoutView="100" workbookViewId="0">
      <selection activeCell="F20" sqref="F20"/>
    </sheetView>
  </sheetViews>
  <sheetFormatPr defaultRowHeight="12.75" x14ac:dyDescent="0.2"/>
  <cols>
    <col min="1" max="1" width="57.140625" customWidth="1"/>
    <col min="2" max="2" width="23.42578125" customWidth="1"/>
    <col min="3" max="3" width="24.5703125" customWidth="1"/>
    <col min="4" max="4" width="23.28515625" style="3" customWidth="1"/>
    <col min="5" max="5" width="22.28515625" style="3" customWidth="1"/>
    <col min="6" max="6" width="13.28515625" customWidth="1"/>
    <col min="7" max="7" width="12.7109375" customWidth="1"/>
  </cols>
  <sheetData>
    <row r="1" spans="1:7" ht="35.25" customHeight="1" x14ac:dyDescent="0.2">
      <c r="A1" s="50" t="s">
        <v>57</v>
      </c>
      <c r="B1" s="50"/>
      <c r="C1" s="50"/>
      <c r="D1" s="50"/>
      <c r="E1" s="50"/>
      <c r="F1" s="50"/>
      <c r="G1" s="50"/>
    </row>
    <row r="2" spans="1:7" s="9" customFormat="1" ht="94.5" customHeight="1" x14ac:dyDescent="0.2">
      <c r="A2" s="24" t="s">
        <v>0</v>
      </c>
      <c r="B2" s="25" t="s">
        <v>45</v>
      </c>
      <c r="C2" s="26" t="s">
        <v>58</v>
      </c>
      <c r="D2" s="27" t="s">
        <v>59</v>
      </c>
      <c r="E2" s="27" t="s">
        <v>35</v>
      </c>
      <c r="F2" s="25" t="s">
        <v>17</v>
      </c>
      <c r="G2" s="25" t="s">
        <v>18</v>
      </c>
    </row>
    <row r="3" spans="1:7" s="9" customFormat="1" ht="49.5" hidden="1" customHeight="1" x14ac:dyDescent="0.2">
      <c r="A3" s="11"/>
      <c r="B3" s="13"/>
      <c r="C3" s="14"/>
      <c r="D3" s="12"/>
      <c r="E3" s="12"/>
      <c r="F3" s="15"/>
      <c r="G3" s="15"/>
    </row>
    <row r="4" spans="1:7" s="9" customFormat="1" ht="18.75" customHeight="1" x14ac:dyDescent="0.2">
      <c r="A4" s="18" t="s">
        <v>1</v>
      </c>
      <c r="B4" s="16"/>
      <c r="C4" s="12"/>
      <c r="D4" s="17"/>
      <c r="E4" s="17"/>
      <c r="F4" s="17"/>
      <c r="G4" s="12"/>
    </row>
    <row r="5" spans="1:7" s="9" customFormat="1" ht="20.25" customHeight="1" x14ac:dyDescent="0.2">
      <c r="A5" s="19" t="s">
        <v>2</v>
      </c>
      <c r="B5" s="43">
        <v>2584500000</v>
      </c>
      <c r="C5" s="43">
        <v>1495725000</v>
      </c>
      <c r="D5" s="43">
        <v>1590884500.1600001</v>
      </c>
      <c r="E5" s="43">
        <f>D5-C5</f>
        <v>95159500.160000086</v>
      </c>
      <c r="F5" s="47">
        <f>D5/B5*100</f>
        <v>61.55482685858</v>
      </c>
      <c r="G5" s="47">
        <f>D5/C5*100</f>
        <v>106.36209865851009</v>
      </c>
    </row>
    <row r="6" spans="1:7" s="9" customFormat="1" ht="19.5" customHeight="1" x14ac:dyDescent="0.2">
      <c r="A6" s="19" t="s">
        <v>26</v>
      </c>
      <c r="B6" s="43">
        <v>3000000</v>
      </c>
      <c r="C6" s="43">
        <v>1639000</v>
      </c>
      <c r="D6" s="43">
        <v>5075939.04</v>
      </c>
      <c r="E6" s="43">
        <f t="shared" ref="E6:E22" si="0">D6-C6</f>
        <v>3436939.04</v>
      </c>
      <c r="F6" s="47" t="s">
        <v>52</v>
      </c>
      <c r="G6" s="47" t="s">
        <v>60</v>
      </c>
    </row>
    <row r="7" spans="1:7" s="9" customFormat="1" ht="18.75" x14ac:dyDescent="0.2">
      <c r="A7" s="20" t="s">
        <v>20</v>
      </c>
      <c r="B7" s="43">
        <v>526280000</v>
      </c>
      <c r="C7" s="43">
        <v>301730000</v>
      </c>
      <c r="D7" s="43">
        <v>276658949.00999999</v>
      </c>
      <c r="E7" s="43">
        <f t="shared" si="0"/>
        <v>-25071050.99000001</v>
      </c>
      <c r="F7" s="47">
        <f>D7/B7*100</f>
        <v>52.568774988599223</v>
      </c>
      <c r="G7" s="47">
        <f t="shared" ref="G7:G56" si="1">D7/C7*100</f>
        <v>91.690898820137207</v>
      </c>
    </row>
    <row r="8" spans="1:7" s="9" customFormat="1" ht="18" customHeight="1" x14ac:dyDescent="0.2">
      <c r="A8" s="21" t="s">
        <v>15</v>
      </c>
      <c r="B8" s="44">
        <f>B9+B13+B14</f>
        <v>1272370000</v>
      </c>
      <c r="C8" s="44">
        <f>C9+C13+C14</f>
        <v>756178000</v>
      </c>
      <c r="D8" s="44">
        <f>D9+D13+D14</f>
        <v>754636025.35000002</v>
      </c>
      <c r="E8" s="44">
        <f t="shared" si="0"/>
        <v>-1541974.6499999762</v>
      </c>
      <c r="F8" s="49">
        <f t="shared" ref="F8:F16" si="2">D8/B8*100</f>
        <v>59.309479581411075</v>
      </c>
      <c r="G8" s="49">
        <f t="shared" si="1"/>
        <v>99.796083111383822</v>
      </c>
    </row>
    <row r="9" spans="1:7" s="4" customFormat="1" ht="16.5" customHeight="1" x14ac:dyDescent="0.2">
      <c r="A9" s="22" t="s">
        <v>3</v>
      </c>
      <c r="B9" s="43">
        <f>SUM(B10:B12)</f>
        <v>486000000</v>
      </c>
      <c r="C9" s="43">
        <f>SUM(C10:C12)</f>
        <v>289348000</v>
      </c>
      <c r="D9" s="43">
        <f>SUM(D10:D12)</f>
        <v>301949141.56</v>
      </c>
      <c r="E9" s="43">
        <f t="shared" si="0"/>
        <v>12601141.560000002</v>
      </c>
      <c r="F9" s="47">
        <f t="shared" si="2"/>
        <v>62.129452995884769</v>
      </c>
      <c r="G9" s="47">
        <f t="shared" si="1"/>
        <v>104.35501249706236</v>
      </c>
    </row>
    <row r="10" spans="1:7" s="4" customFormat="1" ht="32.25" customHeight="1" x14ac:dyDescent="0.2">
      <c r="A10" s="23" t="s">
        <v>16</v>
      </c>
      <c r="B10" s="45">
        <v>81158000</v>
      </c>
      <c r="C10" s="45">
        <v>53761000</v>
      </c>
      <c r="D10" s="45">
        <v>59629981.740000002</v>
      </c>
      <c r="E10" s="46">
        <f>D10-C10</f>
        <v>5868981.7400000021</v>
      </c>
      <c r="F10" s="48">
        <f>D10/B10*100</f>
        <v>73.473941866482662</v>
      </c>
      <c r="G10" s="48">
        <f t="shared" si="1"/>
        <v>110.91680165919533</v>
      </c>
    </row>
    <row r="11" spans="1:7" s="4" customFormat="1" ht="18" customHeight="1" x14ac:dyDescent="0.2">
      <c r="A11" s="23" t="s">
        <v>4</v>
      </c>
      <c r="B11" s="45">
        <v>402672000</v>
      </c>
      <c r="C11" s="45">
        <v>234282000</v>
      </c>
      <c r="D11" s="45">
        <v>241415548.86000001</v>
      </c>
      <c r="E11" s="45">
        <f t="shared" si="0"/>
        <v>7133548.8600000143</v>
      </c>
      <c r="F11" s="48">
        <f t="shared" si="2"/>
        <v>59.95339851293361</v>
      </c>
      <c r="G11" s="48">
        <f t="shared" si="1"/>
        <v>103.04485571234667</v>
      </c>
    </row>
    <row r="12" spans="1:7" s="4" customFormat="1" ht="17.45" customHeight="1" x14ac:dyDescent="0.2">
      <c r="A12" s="23" t="s">
        <v>5</v>
      </c>
      <c r="B12" s="45">
        <v>2170000</v>
      </c>
      <c r="C12" s="45">
        <v>1305000</v>
      </c>
      <c r="D12" s="45">
        <v>903610.96</v>
      </c>
      <c r="E12" s="45">
        <f t="shared" si="0"/>
        <v>-401389.04000000004</v>
      </c>
      <c r="F12" s="48">
        <f t="shared" si="2"/>
        <v>41.64105806451613</v>
      </c>
      <c r="G12" s="48">
        <f t="shared" si="1"/>
        <v>69.24221915708813</v>
      </c>
    </row>
    <row r="13" spans="1:7" s="4" customFormat="1" ht="17.25" customHeight="1" x14ac:dyDescent="0.2">
      <c r="A13" s="23" t="s">
        <v>21</v>
      </c>
      <c r="B13" s="45">
        <v>1370000</v>
      </c>
      <c r="C13" s="45">
        <v>695000</v>
      </c>
      <c r="D13" s="45">
        <v>927511.41</v>
      </c>
      <c r="E13" s="45">
        <f t="shared" si="0"/>
        <v>232511.41000000003</v>
      </c>
      <c r="F13" s="48">
        <f t="shared" si="2"/>
        <v>67.701562773722628</v>
      </c>
      <c r="G13" s="48">
        <f t="shared" si="1"/>
        <v>133.45487913669066</v>
      </c>
    </row>
    <row r="14" spans="1:7" s="4" customFormat="1" ht="18" customHeight="1" x14ac:dyDescent="0.2">
      <c r="A14" s="23" t="s">
        <v>22</v>
      </c>
      <c r="B14" s="45">
        <v>785000000</v>
      </c>
      <c r="C14" s="45">
        <v>466135000</v>
      </c>
      <c r="D14" s="45">
        <v>451759372.38</v>
      </c>
      <c r="E14" s="45">
        <f t="shared" si="0"/>
        <v>-14375627.620000005</v>
      </c>
      <c r="F14" s="48">
        <f t="shared" si="2"/>
        <v>57.548964634394906</v>
      </c>
      <c r="G14" s="48">
        <f t="shared" si="1"/>
        <v>96.91599480408037</v>
      </c>
    </row>
    <row r="15" spans="1:7" s="9" customFormat="1" ht="19.5" customHeight="1" x14ac:dyDescent="0.2">
      <c r="A15" s="20" t="s">
        <v>7</v>
      </c>
      <c r="B15" s="43">
        <v>3200000</v>
      </c>
      <c r="C15" s="43">
        <v>1850000</v>
      </c>
      <c r="D15" s="43">
        <v>9026059.4100000001</v>
      </c>
      <c r="E15" s="43">
        <f t="shared" si="0"/>
        <v>7176059.4100000001</v>
      </c>
      <c r="F15" s="47" t="s">
        <v>61</v>
      </c>
      <c r="G15" s="47" t="s">
        <v>62</v>
      </c>
    </row>
    <row r="16" spans="1:7" s="9" customFormat="1" ht="66.75" customHeight="1" x14ac:dyDescent="0.2">
      <c r="A16" s="28" t="s">
        <v>33</v>
      </c>
      <c r="B16" s="43">
        <v>1900000</v>
      </c>
      <c r="C16" s="43">
        <v>1075000</v>
      </c>
      <c r="D16" s="43">
        <v>1120401.77</v>
      </c>
      <c r="E16" s="43">
        <f t="shared" si="0"/>
        <v>45401.770000000019</v>
      </c>
      <c r="F16" s="47">
        <f t="shared" si="2"/>
        <v>58.968514210526315</v>
      </c>
      <c r="G16" s="47">
        <f t="shared" si="1"/>
        <v>104.22342046511628</v>
      </c>
    </row>
    <row r="17" spans="1:7" s="9" customFormat="1" ht="18" customHeight="1" x14ac:dyDescent="0.2">
      <c r="A17" s="28" t="s">
        <v>19</v>
      </c>
      <c r="B17" s="43">
        <v>34920000</v>
      </c>
      <c r="C17" s="43">
        <v>19881000</v>
      </c>
      <c r="D17" s="43">
        <v>15098735.939999999</v>
      </c>
      <c r="E17" s="43">
        <f t="shared" si="0"/>
        <v>-4782264.0600000005</v>
      </c>
      <c r="F17" s="47">
        <f>D17/B17*100</f>
        <v>43.238075429553263</v>
      </c>
      <c r="G17" s="47">
        <f t="shared" si="1"/>
        <v>75.945555756752682</v>
      </c>
    </row>
    <row r="18" spans="1:7" s="9" customFormat="1" ht="50.25" customHeight="1" x14ac:dyDescent="0.2">
      <c r="A18" s="28" t="s">
        <v>36</v>
      </c>
      <c r="B18" s="43">
        <v>8000000</v>
      </c>
      <c r="C18" s="43">
        <v>4666000</v>
      </c>
      <c r="D18" s="43">
        <v>4669106.12</v>
      </c>
      <c r="E18" s="43">
        <f t="shared" si="0"/>
        <v>3106.1200000001118</v>
      </c>
      <c r="F18" s="47">
        <f>D18/B18*100</f>
        <v>58.363826500000002</v>
      </c>
      <c r="G18" s="47">
        <f t="shared" si="1"/>
        <v>100.0665692241749</v>
      </c>
    </row>
    <row r="19" spans="1:7" s="9" customFormat="1" ht="18" customHeight="1" x14ac:dyDescent="0.2">
      <c r="A19" s="28" t="s">
        <v>8</v>
      </c>
      <c r="B19" s="43">
        <v>464000</v>
      </c>
      <c r="C19" s="43">
        <v>261700</v>
      </c>
      <c r="D19" s="43">
        <v>139982.20000000001</v>
      </c>
      <c r="E19" s="43">
        <f t="shared" si="0"/>
        <v>-121717.79999999999</v>
      </c>
      <c r="F19" s="47">
        <f>D19/B19*100</f>
        <v>30.168577586206901</v>
      </c>
      <c r="G19" s="47">
        <f t="shared" si="1"/>
        <v>53.489568207871621</v>
      </c>
    </row>
    <row r="20" spans="1:7" s="9" customFormat="1" ht="19.5" customHeight="1" x14ac:dyDescent="0.2">
      <c r="A20" s="29" t="s">
        <v>9</v>
      </c>
      <c r="B20" s="43">
        <v>7600000</v>
      </c>
      <c r="C20" s="43">
        <v>5530000</v>
      </c>
      <c r="D20" s="43">
        <v>13105998.4</v>
      </c>
      <c r="E20" s="43">
        <f t="shared" si="0"/>
        <v>7575998.4000000004</v>
      </c>
      <c r="F20" s="47" t="s">
        <v>52</v>
      </c>
      <c r="G20" s="47" t="s">
        <v>63</v>
      </c>
    </row>
    <row r="21" spans="1:7" s="10" customFormat="1" ht="19.899999999999999" customHeight="1" x14ac:dyDescent="0.2">
      <c r="A21" s="30" t="s">
        <v>10</v>
      </c>
      <c r="B21" s="44">
        <f>B5+B6+B7+B8+B15+B16+B17+B18+B19+B20</f>
        <v>4442234000</v>
      </c>
      <c r="C21" s="44">
        <f>C5+C6+C7+C8+C15+C16+C17+C18+C19+C20</f>
        <v>2588535700</v>
      </c>
      <c r="D21" s="44">
        <f>D5+D6+D7+D8+D15+D16+D17+D18+D19+D20</f>
        <v>2670415697.3999996</v>
      </c>
      <c r="E21" s="44">
        <f>E5+E6+E7+E8+E15+E16+E17+E18+E19+E20</f>
        <v>81879997.40000011</v>
      </c>
      <c r="F21" s="49">
        <f>D21/B21*100</f>
        <v>60.11425101424193</v>
      </c>
      <c r="G21" s="49">
        <f t="shared" si="1"/>
        <v>103.16317821693552</v>
      </c>
    </row>
    <row r="22" spans="1:7" s="10" customFormat="1" ht="19.5" customHeight="1" x14ac:dyDescent="0.2">
      <c r="A22" s="31" t="s">
        <v>23</v>
      </c>
      <c r="B22" s="44">
        <f>B23+B26+B33+B35</f>
        <v>1494979922</v>
      </c>
      <c r="C22" s="44">
        <f>C23+C26+C33+C35</f>
        <v>1175117476</v>
      </c>
      <c r="D22" s="44">
        <f>D23+D26+D33+D35</f>
        <v>1172445275.76</v>
      </c>
      <c r="E22" s="44">
        <f t="shared" si="0"/>
        <v>-2672200.2400000095</v>
      </c>
      <c r="F22" s="49">
        <f t="shared" ref="F22:F57" si="3">D22/B22*100</f>
        <v>78.425486423355466</v>
      </c>
      <c r="G22" s="49">
        <f t="shared" si="1"/>
        <v>99.772601438190165</v>
      </c>
    </row>
    <row r="23" spans="1:7" s="10" customFormat="1" ht="32.25" customHeight="1" x14ac:dyDescent="0.2">
      <c r="A23" s="32" t="s">
        <v>40</v>
      </c>
      <c r="B23" s="44">
        <f>B24+B25</f>
        <v>482865800</v>
      </c>
      <c r="C23" s="44">
        <f>C24+C25</f>
        <v>480480400</v>
      </c>
      <c r="D23" s="44">
        <f>D24+D25</f>
        <v>480480400</v>
      </c>
      <c r="E23" s="44"/>
      <c r="F23" s="49">
        <f t="shared" si="3"/>
        <v>99.505991105603258</v>
      </c>
      <c r="G23" s="49">
        <f t="shared" si="1"/>
        <v>100</v>
      </c>
    </row>
    <row r="24" spans="1:7" s="9" customFormat="1" ht="84.75" customHeight="1" x14ac:dyDescent="0.2">
      <c r="A24" s="33" t="s">
        <v>51</v>
      </c>
      <c r="B24" s="43">
        <v>4771000</v>
      </c>
      <c r="C24" s="43">
        <v>2385600</v>
      </c>
      <c r="D24" s="43">
        <v>2385600</v>
      </c>
      <c r="E24" s="43"/>
      <c r="F24" s="47">
        <f t="shared" si="3"/>
        <v>50.002095996646403</v>
      </c>
      <c r="G24" s="47">
        <f t="shared" si="1"/>
        <v>100</v>
      </c>
    </row>
    <row r="25" spans="1:7" s="9" customFormat="1" ht="117" customHeight="1" x14ac:dyDescent="0.2">
      <c r="A25" s="33" t="s">
        <v>34</v>
      </c>
      <c r="B25" s="43">
        <v>478094800</v>
      </c>
      <c r="C25" s="43">
        <v>478094800</v>
      </c>
      <c r="D25" s="43">
        <v>478094800</v>
      </c>
      <c r="E25" s="43"/>
      <c r="F25" s="47">
        <f t="shared" si="3"/>
        <v>100</v>
      </c>
      <c r="G25" s="47">
        <f t="shared" si="1"/>
        <v>100</v>
      </c>
    </row>
    <row r="26" spans="1:7" s="9" customFormat="1" ht="32.25" customHeight="1" x14ac:dyDescent="0.25">
      <c r="A26" s="34" t="s">
        <v>41</v>
      </c>
      <c r="B26" s="44">
        <f>B27+B28+B29+B30+B31+B32</f>
        <v>917262593</v>
      </c>
      <c r="C26" s="44">
        <f>C27+C28+C29+C30+C31+C32</f>
        <v>607883868</v>
      </c>
      <c r="D26" s="44">
        <f>D27+D28+D29+D30+D31+D32</f>
        <v>607883868</v>
      </c>
      <c r="E26" s="44"/>
      <c r="F26" s="49">
        <f t="shared" si="3"/>
        <v>66.271520569900758</v>
      </c>
      <c r="G26" s="49">
        <f t="shared" si="1"/>
        <v>100</v>
      </c>
    </row>
    <row r="27" spans="1:7" s="9" customFormat="1" ht="123.75" customHeight="1" x14ac:dyDescent="0.2">
      <c r="A27" s="33" t="s">
        <v>46</v>
      </c>
      <c r="B27" s="43">
        <v>31103993</v>
      </c>
      <c r="C27" s="43">
        <v>19627268</v>
      </c>
      <c r="D27" s="43">
        <v>19627268</v>
      </c>
      <c r="E27" s="44"/>
      <c r="F27" s="47">
        <f t="shared" si="3"/>
        <v>63.102084674466077</v>
      </c>
      <c r="G27" s="47">
        <f t="shared" si="1"/>
        <v>100</v>
      </c>
    </row>
    <row r="28" spans="1:7" s="9" customFormat="1" ht="130.5" customHeight="1" x14ac:dyDescent="0.2">
      <c r="A28" s="33" t="s">
        <v>55</v>
      </c>
      <c r="B28" s="43">
        <v>63073300</v>
      </c>
      <c r="C28" s="43">
        <v>54852800</v>
      </c>
      <c r="D28" s="43">
        <v>54852800</v>
      </c>
      <c r="E28" s="43"/>
      <c r="F28" s="47">
        <f t="shared" si="3"/>
        <v>86.966751382914794</v>
      </c>
      <c r="G28" s="47">
        <f t="shared" si="1"/>
        <v>100</v>
      </c>
    </row>
    <row r="29" spans="1:7" s="9" customFormat="1" ht="34.5" customHeight="1" x14ac:dyDescent="0.2">
      <c r="A29" s="33" t="s">
        <v>11</v>
      </c>
      <c r="B29" s="43">
        <v>776866200</v>
      </c>
      <c r="C29" s="43">
        <v>491142300</v>
      </c>
      <c r="D29" s="43">
        <v>491142300</v>
      </c>
      <c r="E29" s="43"/>
      <c r="F29" s="47">
        <f t="shared" si="3"/>
        <v>63.220963918883335</v>
      </c>
      <c r="G29" s="47">
        <f t="shared" si="1"/>
        <v>100</v>
      </c>
    </row>
    <row r="30" spans="1:7" s="9" customFormat="1" ht="50.25" customHeight="1" x14ac:dyDescent="0.2">
      <c r="A30" s="33" t="s">
        <v>37</v>
      </c>
      <c r="B30" s="43">
        <v>6270100</v>
      </c>
      <c r="C30" s="43">
        <v>3768000</v>
      </c>
      <c r="D30" s="43">
        <v>3768000</v>
      </c>
      <c r="E30" s="43"/>
      <c r="F30" s="47">
        <f t="shared" si="3"/>
        <v>60.094735331174945</v>
      </c>
      <c r="G30" s="47">
        <f t="shared" si="1"/>
        <v>100</v>
      </c>
    </row>
    <row r="31" spans="1:7" s="9" customFormat="1" ht="68.25" customHeight="1" x14ac:dyDescent="0.2">
      <c r="A31" s="33" t="s">
        <v>38</v>
      </c>
      <c r="B31" s="43">
        <v>9542000</v>
      </c>
      <c r="C31" s="43">
        <v>8086500</v>
      </c>
      <c r="D31" s="43">
        <v>8086500</v>
      </c>
      <c r="E31" s="43"/>
      <c r="F31" s="47">
        <f t="shared" ref="F31" si="4">D31/B31*100</f>
        <v>84.746384405784951</v>
      </c>
      <c r="G31" s="47">
        <f t="shared" ref="G31" si="5">D31/C31*100</f>
        <v>100</v>
      </c>
    </row>
    <row r="32" spans="1:7" s="9" customFormat="1" ht="51.75" customHeight="1" x14ac:dyDescent="0.2">
      <c r="A32" s="33" t="s">
        <v>39</v>
      </c>
      <c r="B32" s="43">
        <v>30407000</v>
      </c>
      <c r="C32" s="43">
        <v>30407000</v>
      </c>
      <c r="D32" s="43">
        <v>30407000</v>
      </c>
      <c r="E32" s="43"/>
      <c r="F32" s="47">
        <f t="shared" si="3"/>
        <v>100</v>
      </c>
      <c r="G32" s="47">
        <f t="shared" si="1"/>
        <v>100</v>
      </c>
    </row>
    <row r="33" spans="1:7" s="9" customFormat="1" ht="35.25" customHeight="1" x14ac:dyDescent="0.2">
      <c r="A33" s="32" t="s">
        <v>47</v>
      </c>
      <c r="B33" s="44">
        <v>157288</v>
      </c>
      <c r="C33" s="44">
        <v>157288</v>
      </c>
      <c r="D33" s="44">
        <v>157288</v>
      </c>
      <c r="E33" s="44"/>
      <c r="F33" s="49">
        <f t="shared" si="3"/>
        <v>100</v>
      </c>
      <c r="G33" s="49">
        <f t="shared" si="1"/>
        <v>100</v>
      </c>
    </row>
    <row r="34" spans="1:7" s="9" customFormat="1" ht="15.75" customHeight="1" x14ac:dyDescent="0.25">
      <c r="A34" s="38" t="s">
        <v>48</v>
      </c>
      <c r="B34" s="43">
        <v>157288</v>
      </c>
      <c r="C34" s="43">
        <v>157288</v>
      </c>
      <c r="D34" s="43">
        <v>157288</v>
      </c>
      <c r="E34" s="43"/>
      <c r="F34" s="47">
        <f t="shared" si="3"/>
        <v>100</v>
      </c>
      <c r="G34" s="47">
        <f t="shared" si="1"/>
        <v>100</v>
      </c>
    </row>
    <row r="35" spans="1:7" s="9" customFormat="1" ht="33.75" customHeight="1" x14ac:dyDescent="0.2">
      <c r="A35" s="32" t="s">
        <v>42</v>
      </c>
      <c r="B35" s="44">
        <f>B36+B37+B38+B39+B40</f>
        <v>94694241</v>
      </c>
      <c r="C35" s="44">
        <f>C36+C37+C38+C39+C40</f>
        <v>86595920</v>
      </c>
      <c r="D35" s="44">
        <f>D36+D37+D38+D39+D40</f>
        <v>83923719.75999999</v>
      </c>
      <c r="E35" s="44">
        <f t="shared" ref="E35" si="6">D35-C35</f>
        <v>-2672200.2400000095</v>
      </c>
      <c r="F35" s="49">
        <f>D35/B35*100</f>
        <v>88.626001828347711</v>
      </c>
      <c r="G35" s="49">
        <f t="shared" si="1"/>
        <v>96.914173046489935</v>
      </c>
    </row>
    <row r="36" spans="1:7" s="9" customFormat="1" ht="85.5" customHeight="1" x14ac:dyDescent="0.2">
      <c r="A36" s="33" t="s">
        <v>54</v>
      </c>
      <c r="B36" s="43">
        <v>7641000</v>
      </c>
      <c r="C36" s="43">
        <v>7641000</v>
      </c>
      <c r="D36" s="43">
        <v>7641000</v>
      </c>
      <c r="E36" s="43"/>
      <c r="F36" s="47">
        <f t="shared" ref="F36" si="7">D36/B36*100</f>
        <v>100</v>
      </c>
      <c r="G36" s="47">
        <f t="shared" ref="G36" si="8">D36/C36*100</f>
        <v>100</v>
      </c>
    </row>
    <row r="37" spans="1:7" s="9" customFormat="1" ht="354" customHeight="1" x14ac:dyDescent="0.2">
      <c r="A37" s="33" t="s">
        <v>56</v>
      </c>
      <c r="B37" s="43">
        <v>62754873</v>
      </c>
      <c r="C37" s="43">
        <v>62754873</v>
      </c>
      <c r="D37" s="43">
        <v>62754873</v>
      </c>
      <c r="E37" s="43"/>
      <c r="F37" s="47">
        <f t="shared" si="3"/>
        <v>100</v>
      </c>
      <c r="G37" s="47">
        <f t="shared" si="1"/>
        <v>100</v>
      </c>
    </row>
    <row r="38" spans="1:7" s="9" customFormat="1" ht="51" customHeight="1" x14ac:dyDescent="0.2">
      <c r="A38" s="33" t="s">
        <v>24</v>
      </c>
      <c r="B38" s="43">
        <v>13419644</v>
      </c>
      <c r="C38" s="43">
        <v>8490716</v>
      </c>
      <c r="D38" s="43">
        <v>8490716</v>
      </c>
      <c r="E38" s="43"/>
      <c r="F38" s="47">
        <f t="shared" si="3"/>
        <v>63.27079913595324</v>
      </c>
      <c r="G38" s="47">
        <f t="shared" si="1"/>
        <v>100</v>
      </c>
    </row>
    <row r="39" spans="1:7" s="9" customFormat="1" ht="18.75" customHeight="1" x14ac:dyDescent="0.2">
      <c r="A39" s="33" t="s">
        <v>25</v>
      </c>
      <c r="B39" s="43">
        <v>7252674</v>
      </c>
      <c r="C39" s="43">
        <v>4512994</v>
      </c>
      <c r="D39" s="43">
        <v>4107789.66</v>
      </c>
      <c r="E39" s="43">
        <f t="shared" ref="E39:E40" si="9">D39-C39</f>
        <v>-405204.33999999985</v>
      </c>
      <c r="F39" s="47">
        <f t="shared" si="3"/>
        <v>56.63827796478926</v>
      </c>
      <c r="G39" s="47">
        <f t="shared" si="1"/>
        <v>91.021385359696922</v>
      </c>
    </row>
    <row r="40" spans="1:7" s="9" customFormat="1" ht="108.75" customHeight="1" x14ac:dyDescent="0.2">
      <c r="A40" s="33" t="s">
        <v>44</v>
      </c>
      <c r="B40" s="43">
        <v>3626050</v>
      </c>
      <c r="C40" s="43">
        <v>3196337</v>
      </c>
      <c r="D40" s="43">
        <v>929341.1</v>
      </c>
      <c r="E40" s="43">
        <f t="shared" si="9"/>
        <v>-2266995.9</v>
      </c>
      <c r="F40" s="47">
        <f t="shared" si="3"/>
        <v>25.629572123936516</v>
      </c>
      <c r="G40" s="47">
        <f t="shared" si="1"/>
        <v>29.075191383136385</v>
      </c>
    </row>
    <row r="41" spans="1:7" s="40" customFormat="1" ht="17.25" customHeight="1" x14ac:dyDescent="0.2">
      <c r="A41" s="39" t="s">
        <v>12</v>
      </c>
      <c r="B41" s="44">
        <f>B21+B22</f>
        <v>5937213922</v>
      </c>
      <c r="C41" s="44">
        <f>C21+C22</f>
        <v>3763653176</v>
      </c>
      <c r="D41" s="44">
        <f>D21+D22</f>
        <v>3842860973.1599998</v>
      </c>
      <c r="E41" s="44">
        <f>D41-C41</f>
        <v>79207797.159999847</v>
      </c>
      <c r="F41" s="49">
        <f t="shared" si="3"/>
        <v>64.724987572378055</v>
      </c>
      <c r="G41" s="49">
        <f t="shared" si="1"/>
        <v>102.10454559588781</v>
      </c>
    </row>
    <row r="42" spans="1:7" s="9" customFormat="1" ht="18" customHeight="1" x14ac:dyDescent="0.2">
      <c r="A42" s="41" t="s">
        <v>13</v>
      </c>
      <c r="B42" s="43"/>
      <c r="C42" s="43"/>
      <c r="D42" s="43"/>
      <c r="E42" s="43"/>
      <c r="F42" s="47"/>
      <c r="G42" s="47"/>
    </row>
    <row r="43" spans="1:7" s="5" customFormat="1" ht="19.5" customHeight="1" x14ac:dyDescent="0.2">
      <c r="A43" s="28" t="s">
        <v>6</v>
      </c>
      <c r="B43" s="43">
        <v>863000</v>
      </c>
      <c r="C43" s="43">
        <v>505000</v>
      </c>
      <c r="D43" s="43">
        <v>586981.81000000006</v>
      </c>
      <c r="E43" s="43">
        <f>D43-C43</f>
        <v>81981.810000000056</v>
      </c>
      <c r="F43" s="47">
        <f t="shared" ref="F43" si="10">D43/B43*100</f>
        <v>68.01643221320974</v>
      </c>
      <c r="G43" s="47">
        <f t="shared" ref="G43" si="11">D43/C43*100</f>
        <v>116.23402178217823</v>
      </c>
    </row>
    <row r="44" spans="1:7" s="5" customFormat="1" ht="66.75" customHeight="1" x14ac:dyDescent="0.2">
      <c r="A44" s="36" t="s">
        <v>29</v>
      </c>
      <c r="B44" s="43"/>
      <c r="C44" s="43"/>
      <c r="D44" s="43">
        <v>834572.21</v>
      </c>
      <c r="E44" s="43">
        <f>D44-C44</f>
        <v>834572.21</v>
      </c>
      <c r="F44" s="47"/>
      <c r="G44" s="47"/>
    </row>
    <row r="45" spans="1:7" s="1" customFormat="1" ht="50.25" customHeight="1" x14ac:dyDescent="0.2">
      <c r="A45" s="28" t="s">
        <v>27</v>
      </c>
      <c r="B45" s="43">
        <v>36</v>
      </c>
      <c r="C45" s="43"/>
      <c r="D45" s="43"/>
      <c r="E45" s="43"/>
      <c r="F45" s="47"/>
      <c r="G45" s="47"/>
    </row>
    <row r="46" spans="1:7" s="1" customFormat="1" ht="67.5" customHeight="1" x14ac:dyDescent="0.2">
      <c r="A46" s="28" t="s">
        <v>28</v>
      </c>
      <c r="B46" s="43">
        <v>282000</v>
      </c>
      <c r="C46" s="43">
        <v>141000</v>
      </c>
      <c r="D46" s="43">
        <v>131095.21</v>
      </c>
      <c r="E46" s="43">
        <f t="shared" ref="E46:E54" si="12">D46-C46</f>
        <v>-9904.7900000000081</v>
      </c>
      <c r="F46" s="47">
        <f t="shared" ref="F46:F53" si="13">D46/B46*100</f>
        <v>46.487663120567376</v>
      </c>
      <c r="G46" s="47">
        <f t="shared" si="1"/>
        <v>92.975326241134752</v>
      </c>
    </row>
    <row r="47" spans="1:7" s="1" customFormat="1" ht="35.25" customHeight="1" x14ac:dyDescent="0.2">
      <c r="A47" s="28" t="s">
        <v>30</v>
      </c>
      <c r="B47" s="43"/>
      <c r="C47" s="43"/>
      <c r="D47" s="43">
        <v>10202444.66</v>
      </c>
      <c r="E47" s="43">
        <f t="shared" si="12"/>
        <v>10202444.66</v>
      </c>
      <c r="F47" s="47"/>
      <c r="G47" s="47"/>
    </row>
    <row r="48" spans="1:7" s="1" customFormat="1" ht="51" customHeight="1" x14ac:dyDescent="0.2">
      <c r="A48" s="28" t="s">
        <v>43</v>
      </c>
      <c r="B48" s="43">
        <v>17000000</v>
      </c>
      <c r="C48" s="43"/>
      <c r="D48" s="43">
        <v>19453603.739999998</v>
      </c>
      <c r="E48" s="43">
        <f t="shared" si="12"/>
        <v>19453603.739999998</v>
      </c>
      <c r="F48" s="47">
        <f t="shared" si="13"/>
        <v>114.43296317647058</v>
      </c>
      <c r="G48" s="47"/>
    </row>
    <row r="49" spans="1:7" s="1" customFormat="1" ht="17.25" customHeight="1" x14ac:dyDescent="0.2">
      <c r="A49" s="28" t="s">
        <v>31</v>
      </c>
      <c r="B49" s="43">
        <v>700000</v>
      </c>
      <c r="C49" s="43"/>
      <c r="D49" s="43">
        <v>64275</v>
      </c>
      <c r="E49" s="43">
        <f t="shared" si="12"/>
        <v>64275</v>
      </c>
      <c r="F49" s="47">
        <f t="shared" si="13"/>
        <v>9.1821428571428569</v>
      </c>
      <c r="G49" s="47"/>
    </row>
    <row r="50" spans="1:7" s="37" customFormat="1" ht="17.45" customHeight="1" x14ac:dyDescent="0.2">
      <c r="A50" s="35" t="s">
        <v>53</v>
      </c>
      <c r="B50" s="44">
        <f>SUM(B43:B49)</f>
        <v>18845036</v>
      </c>
      <c r="C50" s="44">
        <f>SUM(C43:C49)</f>
        <v>646000</v>
      </c>
      <c r="D50" s="44">
        <f>SUM(D43:D49)</f>
        <v>31272972.629999999</v>
      </c>
      <c r="E50" s="44">
        <f t="shared" si="12"/>
        <v>30626972.629999999</v>
      </c>
      <c r="F50" s="49" t="s">
        <v>52</v>
      </c>
      <c r="G50" s="49" t="s">
        <v>64</v>
      </c>
    </row>
    <row r="51" spans="1:7" s="10" customFormat="1" ht="17.45" customHeight="1" x14ac:dyDescent="0.2">
      <c r="A51" s="31" t="s">
        <v>23</v>
      </c>
      <c r="B51" s="44">
        <f>B53+B54+B55+B52</f>
        <v>176217124</v>
      </c>
      <c r="C51" s="44">
        <f>C53+C54+C55+C52</f>
        <v>125907674</v>
      </c>
      <c r="D51" s="44">
        <f>D53+D54+D55+D52</f>
        <v>23963447.289999999</v>
      </c>
      <c r="E51" s="44">
        <f>E53+E54+E55+E52</f>
        <v>-101944226.70999999</v>
      </c>
      <c r="F51" s="49">
        <f t="shared" si="13"/>
        <v>13.598818744766259</v>
      </c>
      <c r="G51" s="49">
        <f t="shared" si="1"/>
        <v>19.032554989459975</v>
      </c>
    </row>
    <row r="52" spans="1:7" s="10" customFormat="1" ht="91.5" customHeight="1" x14ac:dyDescent="0.2">
      <c r="A52" s="36" t="s">
        <v>49</v>
      </c>
      <c r="B52" s="43">
        <v>10152800</v>
      </c>
      <c r="C52" s="43">
        <v>10152800</v>
      </c>
      <c r="D52" s="43">
        <v>8208573.29</v>
      </c>
      <c r="E52" s="43">
        <f t="shared" si="12"/>
        <v>-1944226.71</v>
      </c>
      <c r="F52" s="47">
        <f t="shared" si="13"/>
        <v>80.850339709242775</v>
      </c>
      <c r="G52" s="47">
        <f t="shared" ref="G52:G53" si="14">D52/C52*100</f>
        <v>80.850339709242775</v>
      </c>
    </row>
    <row r="53" spans="1:7" s="10" customFormat="1" ht="38.25" customHeight="1" x14ac:dyDescent="0.2">
      <c r="A53" s="36" t="s">
        <v>65</v>
      </c>
      <c r="B53" s="43">
        <v>8915330</v>
      </c>
      <c r="C53" s="43">
        <v>8915330</v>
      </c>
      <c r="D53" s="43">
        <v>8915330</v>
      </c>
      <c r="E53" s="43"/>
      <c r="F53" s="47">
        <f t="shared" si="13"/>
        <v>100</v>
      </c>
      <c r="G53" s="47">
        <f t="shared" si="14"/>
        <v>100</v>
      </c>
    </row>
    <row r="54" spans="1:7" s="10" customFormat="1" ht="54.75" customHeight="1" x14ac:dyDescent="0.2">
      <c r="A54" s="36" t="s">
        <v>66</v>
      </c>
      <c r="B54" s="43">
        <v>150309450</v>
      </c>
      <c r="C54" s="43">
        <v>100000000</v>
      </c>
      <c r="D54" s="43"/>
      <c r="E54" s="43">
        <f t="shared" si="12"/>
        <v>-100000000</v>
      </c>
      <c r="F54" s="47"/>
      <c r="G54" s="47"/>
    </row>
    <row r="55" spans="1:7" s="10" customFormat="1" ht="54" customHeight="1" x14ac:dyDescent="0.2">
      <c r="A55" s="36" t="s">
        <v>50</v>
      </c>
      <c r="B55" s="43">
        <v>6839544</v>
      </c>
      <c r="C55" s="43">
        <v>6839544</v>
      </c>
      <c r="D55" s="43">
        <v>6839544</v>
      </c>
      <c r="E55" s="43"/>
      <c r="F55" s="47">
        <f t="shared" ref="F55:F56" si="15">D55/B55*100</f>
        <v>100</v>
      </c>
      <c r="G55" s="47">
        <f t="shared" si="1"/>
        <v>100</v>
      </c>
    </row>
    <row r="56" spans="1:7" s="10" customFormat="1" ht="17.45" customHeight="1" x14ac:dyDescent="0.2">
      <c r="A56" s="41" t="s">
        <v>32</v>
      </c>
      <c r="B56" s="44">
        <f>B50+B51</f>
        <v>195062160</v>
      </c>
      <c r="C56" s="44">
        <f>C50+C51</f>
        <v>126553674</v>
      </c>
      <c r="D56" s="44">
        <f>D50+D51</f>
        <v>55236419.920000002</v>
      </c>
      <c r="E56" s="44">
        <f t="shared" ref="E56:E57" si="16">D56-C56</f>
        <v>-71317254.079999998</v>
      </c>
      <c r="F56" s="49">
        <f t="shared" si="15"/>
        <v>28.317342492259908</v>
      </c>
      <c r="G56" s="49">
        <f t="shared" si="1"/>
        <v>43.646634802558168</v>
      </c>
    </row>
    <row r="57" spans="1:7" s="40" customFormat="1" ht="18" customHeight="1" x14ac:dyDescent="0.2">
      <c r="A57" s="42" t="s">
        <v>14</v>
      </c>
      <c r="B57" s="44">
        <f>B41+B56</f>
        <v>6132276082</v>
      </c>
      <c r="C57" s="44">
        <f>C41+C56</f>
        <v>3890206850</v>
      </c>
      <c r="D57" s="44">
        <f>D41+D56</f>
        <v>3898097393.0799999</v>
      </c>
      <c r="E57" s="44">
        <f t="shared" si="16"/>
        <v>7890543.0799999237</v>
      </c>
      <c r="F57" s="49">
        <f t="shared" si="3"/>
        <v>63.566893286524405</v>
      </c>
      <c r="G57" s="49">
        <f>D57/C57*100</f>
        <v>100.20283093892553</v>
      </c>
    </row>
    <row r="58" spans="1:7" ht="14.25" x14ac:dyDescent="0.2">
      <c r="F58" s="7"/>
      <c r="G58" s="8"/>
    </row>
    <row r="59" spans="1:7" ht="14.25" x14ac:dyDescent="0.2">
      <c r="A59" s="2"/>
      <c r="B59" s="6"/>
      <c r="C59" s="6"/>
      <c r="D59" s="6"/>
      <c r="F59" s="7"/>
      <c r="G59" s="8"/>
    </row>
    <row r="60" spans="1:7" x14ac:dyDescent="0.2">
      <c r="B60" s="3"/>
      <c r="C60" s="3"/>
    </row>
    <row r="61" spans="1:7" x14ac:dyDescent="0.2">
      <c r="B61" s="3"/>
      <c r="C61" s="3"/>
      <c r="F61" s="3"/>
      <c r="G61" s="3"/>
    </row>
  </sheetData>
  <mergeCells count="1">
    <mergeCell ref="A1:G1"/>
  </mergeCells>
  <phoneticPr fontId="1" type="noConversion"/>
  <pageMargins left="0.70866141732283472" right="0.59055118110236227" top="0.39370078740157483" bottom="0.19685039370078741" header="0.19685039370078741" footer="0.19685039370078741"/>
  <pageSetup paperSize="9" scale="5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Укр</vt:lpstr>
      <vt:lpstr>Лист1</vt:lpstr>
      <vt:lpstr>Укр!Область_печати</vt:lpstr>
    </vt:vector>
  </TitlesOfParts>
  <Company>GorFo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2025-08-01T07:57:05Z</cp:lastPrinted>
  <dcterms:created xsi:type="dcterms:W3CDTF">2004-07-02T06:40:36Z</dcterms:created>
  <dcterms:modified xsi:type="dcterms:W3CDTF">2025-08-01T13:54:06Z</dcterms:modified>
</cp:coreProperties>
</file>