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4505" windowHeight="12765"/>
  </bookViews>
  <sheets>
    <sheet name="Укр" sheetId="2" r:id="rId1"/>
    <sheet name="Лист1" sheetId="3" state="hidden" r:id="rId2"/>
  </sheets>
  <definedNames>
    <definedName name="_xlnm.Print_Area" localSheetId="0">Укр!$A$1:$G$63</definedName>
  </definedNames>
  <calcPr calcId="124519"/>
</workbook>
</file>

<file path=xl/calcChain.xml><?xml version="1.0" encoding="utf-8"?>
<calcChain xmlns="http://schemas.openxmlformats.org/spreadsheetml/2006/main">
  <c r="G14" i="2"/>
  <c r="E52"/>
  <c r="F52"/>
  <c r="G46"/>
  <c r="E40"/>
  <c r="G32"/>
  <c r="F32"/>
  <c r="G20"/>
  <c r="E13"/>
  <c r="F13"/>
  <c r="G13"/>
  <c r="G51"/>
  <c r="F51"/>
  <c r="F21"/>
  <c r="G16"/>
  <c r="F16"/>
  <c r="F6"/>
  <c r="C9"/>
  <c r="C8" s="1"/>
  <c r="C24"/>
  <c r="C27"/>
  <c r="C37"/>
  <c r="C54"/>
  <c r="C55"/>
  <c r="D9"/>
  <c r="D8" s="1"/>
  <c r="D24"/>
  <c r="D27"/>
  <c r="D37"/>
  <c r="D54"/>
  <c r="D55"/>
  <c r="G54" l="1"/>
  <c r="C62"/>
  <c r="D62"/>
  <c r="D23"/>
  <c r="C23"/>
  <c r="D22"/>
  <c r="C22"/>
  <c r="B37"/>
  <c r="G28"/>
  <c r="F28"/>
  <c r="B27"/>
  <c r="E43"/>
  <c r="B55"/>
  <c r="G59"/>
  <c r="F59"/>
  <c r="E51"/>
  <c r="D44" l="1"/>
  <c r="D63" s="1"/>
  <c r="C44"/>
  <c r="C63" s="1"/>
  <c r="B24"/>
  <c r="B9"/>
  <c r="B22" l="1"/>
  <c r="B8"/>
  <c r="B23"/>
  <c r="E37"/>
  <c r="B44" l="1"/>
  <c r="F46"/>
  <c r="E5"/>
  <c r="B54"/>
  <c r="F54" s="1"/>
  <c r="F7" l="1"/>
  <c r="G25"/>
  <c r="F25"/>
  <c r="F55" l="1"/>
  <c r="B62"/>
  <c r="G55" l="1"/>
  <c r="F49"/>
  <c r="E42"/>
  <c r="F43"/>
  <c r="G43"/>
  <c r="G34"/>
  <c r="F34"/>
  <c r="F20"/>
  <c r="E10"/>
  <c r="G17"/>
  <c r="F17"/>
  <c r="G12"/>
  <c r="G15"/>
  <c r="E21"/>
  <c r="E20"/>
  <c r="G18"/>
  <c r="G19"/>
  <c r="G31"/>
  <c r="F31"/>
  <c r="F40"/>
  <c r="F42"/>
  <c r="G40"/>
  <c r="G42"/>
  <c r="E17"/>
  <c r="F19"/>
  <c r="F14"/>
  <c r="F12"/>
  <c r="E12"/>
  <c r="F11"/>
  <c r="F15"/>
  <c r="F18"/>
  <c r="G11"/>
  <c r="G7"/>
  <c r="E50"/>
  <c r="E49"/>
  <c r="E47"/>
  <c r="E46"/>
  <c r="E6"/>
  <c r="E7"/>
  <c r="E11"/>
  <c r="E14"/>
  <c r="E15"/>
  <c r="E16"/>
  <c r="E18"/>
  <c r="E19"/>
  <c r="F5"/>
  <c r="G5"/>
  <c r="G10"/>
  <c r="F10"/>
  <c r="G62" l="1"/>
  <c r="G37"/>
  <c r="F37"/>
  <c r="G24"/>
  <c r="F27"/>
  <c r="G27"/>
  <c r="F24"/>
  <c r="E54"/>
  <c r="F22"/>
  <c r="G22"/>
  <c r="F9"/>
  <c r="F8"/>
  <c r="G8"/>
  <c r="E9"/>
  <c r="E8" s="1"/>
  <c r="E22" s="1"/>
  <c r="G9"/>
  <c r="E62" l="1"/>
  <c r="F62"/>
  <c r="F23"/>
  <c r="B63"/>
  <c r="E23"/>
  <c r="G23"/>
  <c r="G63" l="1"/>
  <c r="E63"/>
  <c r="F44"/>
  <c r="G44"/>
  <c r="E44"/>
  <c r="F63" l="1"/>
</calcChain>
</file>

<file path=xl/sharedStrings.xml><?xml version="1.0" encoding="utf-8"?>
<sst xmlns="http://schemas.openxmlformats.org/spreadsheetml/2006/main" count="70" uniqueCount="68">
  <si>
    <t>Найменування показника</t>
  </si>
  <si>
    <t>Загальний фонд</t>
  </si>
  <si>
    <t>Податок та збір на доходи фізичних осіб</t>
  </si>
  <si>
    <t xml:space="preserve">        1) Податок на майно:</t>
  </si>
  <si>
    <t xml:space="preserve">    -  плата за землю</t>
  </si>
  <si>
    <t xml:space="preserve">    - транспортний податок</t>
  </si>
  <si>
    <t>Екологічний податок</t>
  </si>
  <si>
    <t>Адміністративні штрафи та інші санкції</t>
  </si>
  <si>
    <t>Державне мито</t>
  </si>
  <si>
    <t>Інші надходження</t>
  </si>
  <si>
    <t>ВСЬОГО податків і зборів</t>
  </si>
  <si>
    <t>Освітня субвенція з державного бюджету місцевим бюджетам</t>
  </si>
  <si>
    <t>Всього доходів загального фонду</t>
  </si>
  <si>
    <t>Спеціальний фонд</t>
  </si>
  <si>
    <t>Всього доходів</t>
  </si>
  <si>
    <t xml:space="preserve">Місцеві податки, в тому числі: </t>
  </si>
  <si>
    <t xml:space="preserve">    - податок на нерухоме майно, відмінне від земельної ділянки </t>
  </si>
  <si>
    <t>Відсоток            надходжень до річних показників, 
%</t>
  </si>
  <si>
    <t>Відсоток надходжень до плану звітного періоду, 
%</t>
  </si>
  <si>
    <t>Плата  за надання  адміністративних послуг</t>
  </si>
  <si>
    <t>Акцизний податок</t>
  </si>
  <si>
    <t>Офіційні трансферти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</si>
  <si>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</si>
  <si>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</si>
  <si>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Податок на прибуток підприємств</t>
  </si>
  <si>
    <t>Плата за гарантії, надані Верховною Радою Автономної Республіки Крим, міськими та обласними радами  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</si>
  <si>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</si>
  <si>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</si>
  <si>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Надходження коштів пайової участі у розвитку інфраструктури населеного пункту</t>
  </si>
  <si>
    <t>Кошти від продажу землі</t>
  </si>
  <si>
    <t>Всього доходів спеціального фонду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</si>
  <si>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</si>
  <si>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</si>
  <si>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Відхилення (+/- )                   грн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</si>
  <si>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</si>
  <si>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</si>
  <si>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</si>
  <si>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державного бюджету місцевим бюджетам</t>
  </si>
  <si>
    <t>Субвенції з державного бюджету місцевим бюджетам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</si>
  <si>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</si>
  <si>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  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</si>
  <si>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</si>
  <si>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Затверджено на рік з урахуванням змін,  грн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</si>
  <si>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</si>
  <si>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Дотації з місцевих бюджетів іншим місцевим бюджетам</t>
  </si>
  <si>
    <t>Інші дотації з місцевого бюджету</t>
  </si>
  <si>
    <t>Субвенція з державного бюджету місцевим бюджетам на відновлення об'єктів критичної інфраструктури в рамках спільного з Міжнародним банком реконструкції та розвитку проекту «Проект розвитку міської інфраструктури - 2»</t>
  </si>
  <si>
    <t>Субвенція з місцевого бюджету за рахунок залишку коштів освітньої субвенції, що утворився на початок бюджетного періоду</t>
  </si>
  <si>
    <t>Разом доходів (без офіційних трансфертів)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</si>
  <si>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</si>
  <si>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</si>
  <si>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r>
  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 </t>
    </r>
    <r>
      <rPr>
        <u/>
        <sz val="12"/>
        <color rgb="FF000099"/>
        <rFont val="Times New Roman"/>
        <family val="1"/>
        <charset val="204"/>
      </rPr>
      <t>пунктами 2 - 5</t>
    </r>
    <r>
      <rPr>
        <sz val="12"/>
        <color rgb="FF333333"/>
        <rFont val="Times New Roman"/>
        <family val="1"/>
        <charset val="204"/>
      </rPr>
      <t>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color rgb="FF000099"/>
        <rFont val="Times New Roman"/>
        <family val="1"/>
        <charset val="204"/>
      </rPr>
      <t>пунктами 11 - 14</t>
    </r>
    <r>
      <rPr>
        <sz val="12"/>
        <color rgb="FF333333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  </r>
  </si>
  <si>
    <t>Освітня субвенція з державного бюджету місцевим бюджетам </t>
  </si>
  <si>
    <t>Надходження від орендної плати за користування майновим комплексом та іншим державним майном</t>
  </si>
  <si>
    <t>Субвенція з державного бюджету місцевим бюджетам на реалізацію проектів в рамках Програми відновлення України III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</si>
  <si>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</si>
  <si>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відповідної субвенції з державного бюджету</t>
  </si>
  <si>
    <t>2) Збір за місця для паркування транспортних засобів</t>
  </si>
  <si>
    <t xml:space="preserve">     3) Туристичний збір</t>
  </si>
  <si>
    <t xml:space="preserve">     4) Єдиний податок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</si>
  <si>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</si>
  <si>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Додаткова дотація з державного бюджету місцевим бюджетам на функціонування територій, на яких ведуться бойові дії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</si>
  <si>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</si>
  <si>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Щомісячна інформація про надходження до бюджету Миколаївської міської територіальної громади                                                                                                                                               за  лютий  2026 рік (без власних надходжень бюджетних установ)</t>
  </si>
  <si>
    <t>План                                        на січень - лютий                                                  з урахуванням змін,               грн</t>
  </si>
  <si>
    <t>Надійшло                                     з 01 січня по                       28 лютого                                грн</t>
  </si>
  <si>
    <t>в 2,4 р.б.</t>
  </si>
  <si>
    <t>в 1,6 р.б.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</si>
</sst>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0"/>
    <numFmt numFmtId="167" formatCode="#,##0.00\ _₽"/>
  </numFmts>
  <fonts count="3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0"/>
      <color indexed="8"/>
      <name val="Arial Cyr"/>
      <charset val="204"/>
    </font>
    <font>
      <i/>
      <sz val="10"/>
      <name val="Arial Cyr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333333"/>
      <name val="Times New Roman"/>
      <family val="1"/>
      <charset val="204"/>
    </font>
    <font>
      <sz val="13"/>
      <color rgb="FF33333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5"/>
      <color indexed="8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2"/>
      <color rgb="FF0000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/>
    <xf numFmtId="0" fontId="3" fillId="0" borderId="0" xfId="0" applyFont="1" applyAlignment="1">
      <alignment vertical="top"/>
    </xf>
    <xf numFmtId="0" fontId="0" fillId="0" borderId="0" xfId="0" applyAlignment="1">
      <alignment wrapText="1"/>
    </xf>
    <xf numFmtId="165" fontId="0" fillId="0" borderId="0" xfId="0" applyNumberForma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165" fontId="0" fillId="0" borderId="0" xfId="0" applyNumberFormat="1" applyFill="1"/>
    <xf numFmtId="165" fontId="0" fillId="0" borderId="0" xfId="0" applyNumberFormat="1" applyFill="1" applyAlignment="1">
      <alignment wrapText="1"/>
    </xf>
    <xf numFmtId="164" fontId="8" fillId="0" borderId="0" xfId="0" applyNumberFormat="1" applyFont="1" applyFill="1" applyBorder="1" applyAlignment="1"/>
    <xf numFmtId="164" fontId="8" fillId="0" borderId="0" xfId="0" applyNumberFormat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/>
    </xf>
    <xf numFmtId="9" fontId="18" fillId="0" borderId="1" xfId="1" applyFont="1" applyFill="1" applyBorder="1" applyAlignment="1">
      <alignment vertical="top" wrapText="1"/>
    </xf>
    <xf numFmtId="0" fontId="18" fillId="0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top" wrapText="1"/>
    </xf>
    <xf numFmtId="0" fontId="17" fillId="0" borderId="1" xfId="0" applyFont="1" applyFill="1" applyBorder="1" applyAlignment="1">
      <alignment horizontal="justify" vertical="top"/>
    </xf>
    <xf numFmtId="0" fontId="19" fillId="0" borderId="1" xfId="0" applyFont="1" applyFill="1" applyBorder="1" applyAlignment="1">
      <alignment horizontal="justify" vertical="top"/>
    </xf>
    <xf numFmtId="0" fontId="20" fillId="0" borderId="1" xfId="0" applyFont="1" applyFill="1" applyBorder="1" applyAlignment="1">
      <alignment horizontal="justify" vertical="top"/>
    </xf>
    <xf numFmtId="0" fontId="19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justify" vertical="top" wrapText="1"/>
    </xf>
    <xf numFmtId="0" fontId="20" fillId="0" borderId="1" xfId="0" applyFont="1" applyFill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25" fillId="0" borderId="0" xfId="0" applyFont="1" applyAlignment="1">
      <alignment vertical="top"/>
    </xf>
    <xf numFmtId="0" fontId="22" fillId="0" borderId="1" xfId="0" applyFont="1" applyBorder="1" applyAlignment="1">
      <alignment horizontal="justify"/>
    </xf>
    <xf numFmtId="0" fontId="26" fillId="0" borderId="1" xfId="0" applyFont="1" applyFill="1" applyBorder="1" applyAlignment="1">
      <alignment horizontal="justify" vertical="top" wrapText="1"/>
    </xf>
    <xf numFmtId="0" fontId="27" fillId="0" borderId="0" xfId="0" applyFont="1" applyAlignment="1">
      <alignment vertical="top"/>
    </xf>
    <xf numFmtId="0" fontId="13" fillId="0" borderId="1" xfId="0" applyFont="1" applyFill="1" applyBorder="1" applyAlignment="1">
      <alignment horizontal="justify" vertical="top" wrapText="1"/>
    </xf>
    <xf numFmtId="0" fontId="27" fillId="0" borderId="0" xfId="0" applyFont="1" applyFill="1" applyAlignment="1">
      <alignment vertical="top"/>
    </xf>
    <xf numFmtId="0" fontId="28" fillId="0" borderId="1" xfId="0" applyFont="1" applyFill="1" applyBorder="1" applyAlignment="1">
      <alignment horizontal="justify" vertical="top" wrapText="1"/>
    </xf>
    <xf numFmtId="167" fontId="14" fillId="0" borderId="1" xfId="0" applyNumberFormat="1" applyFont="1" applyFill="1" applyBorder="1" applyAlignment="1">
      <alignment horizontal="right" vertical="center"/>
    </xf>
    <xf numFmtId="167" fontId="15" fillId="0" borderId="1" xfId="0" applyNumberFormat="1" applyFont="1" applyFill="1" applyBorder="1" applyAlignment="1">
      <alignment horizontal="right" vertical="center"/>
    </xf>
    <xf numFmtId="167" fontId="16" fillId="0" borderId="1" xfId="0" applyNumberFormat="1" applyFont="1" applyFill="1" applyBorder="1" applyAlignment="1">
      <alignment horizontal="right" vertical="center"/>
    </xf>
    <xf numFmtId="167" fontId="12" fillId="0" borderId="1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justify"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164" fontId="16" fillId="0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Fill="1" applyBorder="1" applyAlignment="1">
      <alignment horizontal="right" vertical="center"/>
    </xf>
    <xf numFmtId="167" fontId="14" fillId="2" borderId="1" xfId="0" applyNumberFormat="1" applyFont="1" applyFill="1" applyBorder="1" applyAlignment="1">
      <alignment horizontal="right" vertical="center"/>
    </xf>
    <xf numFmtId="167" fontId="15" fillId="2" borderId="1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top" wrapText="1"/>
    </xf>
    <xf numFmtId="0" fontId="22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on.rada.gov.ua/rada/show/971_002-24" TargetMode="External"/><Relationship Id="rId1" Type="http://schemas.openxmlformats.org/officeDocument/2006/relationships/hyperlink" Target="https://zakon.rada.gov.ua/rada/show/971_002-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7"/>
  <sheetViews>
    <sheetView tabSelected="1" topLeftCell="A10" zoomScale="90" zoomScaleNormal="90" zoomScaleSheetLayoutView="100" workbookViewId="0">
      <selection activeCell="K18" sqref="K18"/>
    </sheetView>
  </sheetViews>
  <sheetFormatPr defaultRowHeight="12.75"/>
  <cols>
    <col min="1" max="1" width="57.140625" customWidth="1"/>
    <col min="2" max="2" width="23.42578125" style="1" customWidth="1"/>
    <col min="3" max="3" width="24.5703125" customWidth="1"/>
    <col min="4" max="4" width="23.28515625" style="4" customWidth="1"/>
    <col min="5" max="5" width="22.28515625" style="4" customWidth="1"/>
    <col min="6" max="6" width="13.28515625" customWidth="1"/>
    <col min="7" max="7" width="12.7109375" customWidth="1"/>
  </cols>
  <sheetData>
    <row r="1" spans="1:7" ht="44.25" customHeight="1">
      <c r="A1" s="62" t="s">
        <v>63</v>
      </c>
      <c r="B1" s="62"/>
      <c r="C1" s="62"/>
      <c r="D1" s="62"/>
      <c r="E1" s="62"/>
      <c r="F1" s="62"/>
      <c r="G1" s="62"/>
    </row>
    <row r="2" spans="1:7" s="11" customFormat="1" ht="94.5" customHeight="1">
      <c r="A2" s="30" t="s">
        <v>0</v>
      </c>
      <c r="B2" s="31" t="s">
        <v>42</v>
      </c>
      <c r="C2" s="32" t="s">
        <v>64</v>
      </c>
      <c r="D2" s="33" t="s">
        <v>65</v>
      </c>
      <c r="E2" s="33" t="s">
        <v>33</v>
      </c>
      <c r="F2" s="31" t="s">
        <v>17</v>
      </c>
      <c r="G2" s="31" t="s">
        <v>18</v>
      </c>
    </row>
    <row r="3" spans="1:7" s="11" customFormat="1" ht="49.5" hidden="1" customHeight="1">
      <c r="A3" s="15"/>
      <c r="B3" s="17"/>
      <c r="C3" s="18"/>
      <c r="D3" s="19"/>
      <c r="E3" s="19"/>
      <c r="F3" s="20"/>
      <c r="G3" s="20"/>
    </row>
    <row r="4" spans="1:7" s="12" customFormat="1" ht="18.75" customHeight="1">
      <c r="A4" s="23" t="s">
        <v>1</v>
      </c>
      <c r="B4" s="21"/>
      <c r="C4" s="16"/>
      <c r="D4" s="22"/>
      <c r="E4" s="22"/>
      <c r="F4" s="22"/>
      <c r="G4" s="16"/>
    </row>
    <row r="5" spans="1:7" s="11" customFormat="1" ht="20.25" customHeight="1">
      <c r="A5" s="24" t="s">
        <v>2</v>
      </c>
      <c r="B5" s="49">
        <v>3166683000</v>
      </c>
      <c r="C5" s="49">
        <v>504840000</v>
      </c>
      <c r="D5" s="49">
        <v>464336889.42000002</v>
      </c>
      <c r="E5" s="49">
        <f t="shared" ref="E5:E21" si="0">D5-C5</f>
        <v>-40503110.579999983</v>
      </c>
      <c r="F5" s="54">
        <f t="shared" ref="F5:F13" si="1">D5/B5*100</f>
        <v>14.663194560996477</v>
      </c>
      <c r="G5" s="54">
        <f t="shared" ref="G5:G14" si="2">D5/C5*100</f>
        <v>91.97704013548848</v>
      </c>
    </row>
    <row r="6" spans="1:7" s="11" customFormat="1" ht="19.5" customHeight="1">
      <c r="A6" s="24" t="s">
        <v>24</v>
      </c>
      <c r="B6" s="49">
        <v>5717000</v>
      </c>
      <c r="C6" s="49"/>
      <c r="D6" s="49">
        <v>448264.14</v>
      </c>
      <c r="E6" s="49">
        <f t="shared" si="0"/>
        <v>448264.14</v>
      </c>
      <c r="F6" s="54">
        <f t="shared" si="1"/>
        <v>7.8408980234388661</v>
      </c>
      <c r="G6" s="54"/>
    </row>
    <row r="7" spans="1:7" s="11" customFormat="1" ht="18.75">
      <c r="A7" s="25" t="s">
        <v>20</v>
      </c>
      <c r="B7" s="49">
        <v>593360000</v>
      </c>
      <c r="C7" s="49">
        <v>93990000</v>
      </c>
      <c r="D7" s="49">
        <v>84889994.040000007</v>
      </c>
      <c r="E7" s="49">
        <f t="shared" si="0"/>
        <v>-9100005.9599999934</v>
      </c>
      <c r="F7" s="54">
        <f t="shared" si="1"/>
        <v>14.306659370365377</v>
      </c>
      <c r="G7" s="54">
        <f t="shared" si="2"/>
        <v>90.318112607724231</v>
      </c>
    </row>
    <row r="8" spans="1:7" s="13" customFormat="1" ht="18" customHeight="1">
      <c r="A8" s="26" t="s">
        <v>15</v>
      </c>
      <c r="B8" s="50">
        <f>B9+B13+B14+B15</f>
        <v>1379281000</v>
      </c>
      <c r="C8" s="50">
        <f>C9+C13+C14+C15</f>
        <v>275239800</v>
      </c>
      <c r="D8" s="50">
        <f>D9+D13+D14+D15</f>
        <v>265737194.86000001</v>
      </c>
      <c r="E8" s="50">
        <f>E9+E13+E14+E15</f>
        <v>-9502605.1399999857</v>
      </c>
      <c r="F8" s="59">
        <f t="shared" si="1"/>
        <v>19.266356519084944</v>
      </c>
      <c r="G8" s="59">
        <f t="shared" si="2"/>
        <v>96.547517786308518</v>
      </c>
    </row>
    <row r="9" spans="1:7" s="5" customFormat="1" ht="16.5" customHeight="1">
      <c r="A9" s="27" t="s">
        <v>3</v>
      </c>
      <c r="B9" s="49">
        <f>SUM(B10:B12)</f>
        <v>542300000</v>
      </c>
      <c r="C9" s="49">
        <f>SUM(C10:C12)</f>
        <v>89348000</v>
      </c>
      <c r="D9" s="49">
        <f>SUM(D10:D12)</f>
        <v>85040986.010000005</v>
      </c>
      <c r="E9" s="49">
        <f t="shared" si="0"/>
        <v>-4307013.9899999946</v>
      </c>
      <c r="F9" s="54">
        <f t="shared" si="1"/>
        <v>15.6815390023972</v>
      </c>
      <c r="G9" s="54">
        <f t="shared" si="2"/>
        <v>95.179507107042141</v>
      </c>
    </row>
    <row r="10" spans="1:7" s="5" customFormat="1" ht="32.25" customHeight="1">
      <c r="A10" s="28" t="s">
        <v>16</v>
      </c>
      <c r="B10" s="51">
        <v>95615000</v>
      </c>
      <c r="C10" s="51">
        <v>17840000</v>
      </c>
      <c r="D10" s="51">
        <v>17320677.710000001</v>
      </c>
      <c r="E10" s="52">
        <f t="shared" si="0"/>
        <v>-519322.28999999911</v>
      </c>
      <c r="F10" s="58">
        <f t="shared" si="1"/>
        <v>18.115021398316163</v>
      </c>
      <c r="G10" s="58">
        <f t="shared" si="2"/>
        <v>97.089000616591932</v>
      </c>
    </row>
    <row r="11" spans="1:7" s="5" customFormat="1" ht="18" customHeight="1">
      <c r="A11" s="28" t="s">
        <v>4</v>
      </c>
      <c r="B11" s="51">
        <v>444825000</v>
      </c>
      <c r="C11" s="51">
        <v>71235000</v>
      </c>
      <c r="D11" s="51">
        <v>67384581.069999993</v>
      </c>
      <c r="E11" s="51">
        <f t="shared" si="0"/>
        <v>-3850418.9300000072</v>
      </c>
      <c r="F11" s="58">
        <f t="shared" si="1"/>
        <v>15.148559786432866</v>
      </c>
      <c r="G11" s="58">
        <f t="shared" si="2"/>
        <v>94.594765311995502</v>
      </c>
    </row>
    <row r="12" spans="1:7" s="5" customFormat="1" ht="17.25" customHeight="1">
      <c r="A12" s="28" t="s">
        <v>5</v>
      </c>
      <c r="B12" s="51">
        <v>1860000</v>
      </c>
      <c r="C12" s="51">
        <v>273000</v>
      </c>
      <c r="D12" s="51">
        <v>335727.23</v>
      </c>
      <c r="E12" s="51">
        <f t="shared" si="0"/>
        <v>62727.229999999981</v>
      </c>
      <c r="F12" s="58">
        <f t="shared" si="1"/>
        <v>18.049851075268815</v>
      </c>
      <c r="G12" s="58">
        <f t="shared" si="2"/>
        <v>122.97700732600731</v>
      </c>
    </row>
    <row r="13" spans="1:7" s="5" customFormat="1" ht="37.5" customHeight="1">
      <c r="A13" s="28" t="s">
        <v>57</v>
      </c>
      <c r="B13" s="51">
        <v>311000</v>
      </c>
      <c r="C13" s="51">
        <v>74000</v>
      </c>
      <c r="D13" s="51">
        <v>74068.81</v>
      </c>
      <c r="E13" s="51">
        <f t="shared" si="0"/>
        <v>68.809999999997672</v>
      </c>
      <c r="F13" s="58">
        <f t="shared" si="1"/>
        <v>23.816337620578778</v>
      </c>
      <c r="G13" s="58">
        <f t="shared" si="2"/>
        <v>100.09298648648648</v>
      </c>
    </row>
    <row r="14" spans="1:7" s="5" customFormat="1" ht="17.25" customHeight="1">
      <c r="A14" s="29" t="s">
        <v>58</v>
      </c>
      <c r="B14" s="51">
        <v>1670000</v>
      </c>
      <c r="C14" s="51">
        <v>352800</v>
      </c>
      <c r="D14" s="51">
        <v>495083.05</v>
      </c>
      <c r="E14" s="51">
        <f t="shared" si="0"/>
        <v>142283.04999999999</v>
      </c>
      <c r="F14" s="58">
        <f t="shared" ref="F14:F21" si="3">D14/B14*100</f>
        <v>29.645691616766467</v>
      </c>
      <c r="G14" s="58">
        <f t="shared" si="2"/>
        <v>140.3296626984127</v>
      </c>
    </row>
    <row r="15" spans="1:7" s="5" customFormat="1" ht="18" customHeight="1">
      <c r="A15" s="29" t="s">
        <v>59</v>
      </c>
      <c r="B15" s="51">
        <v>835000000</v>
      </c>
      <c r="C15" s="51">
        <v>185465000</v>
      </c>
      <c r="D15" s="51">
        <v>180127056.99000001</v>
      </c>
      <c r="E15" s="51">
        <f t="shared" si="0"/>
        <v>-5337943.0099999905</v>
      </c>
      <c r="F15" s="58">
        <f t="shared" si="3"/>
        <v>21.572102633532936</v>
      </c>
      <c r="G15" s="58">
        <f t="shared" ref="G15:G20" si="4">D15/C15*100</f>
        <v>97.121859644676903</v>
      </c>
    </row>
    <row r="16" spans="1:7" s="11" customFormat="1" ht="19.5" customHeight="1">
      <c r="A16" s="25" t="s">
        <v>7</v>
      </c>
      <c r="B16" s="49">
        <v>9800600</v>
      </c>
      <c r="C16" s="49">
        <v>1842000</v>
      </c>
      <c r="D16" s="49">
        <v>1925588.64</v>
      </c>
      <c r="E16" s="49">
        <f t="shared" si="0"/>
        <v>83588.639999999898</v>
      </c>
      <c r="F16" s="54">
        <f t="shared" si="3"/>
        <v>19.647660755463949</v>
      </c>
      <c r="G16" s="54">
        <f t="shared" si="4"/>
        <v>104.53792833876221</v>
      </c>
    </row>
    <row r="17" spans="1:8" s="11" customFormat="1" ht="67.5" customHeight="1">
      <c r="A17" s="34" t="s">
        <v>31</v>
      </c>
      <c r="B17" s="49">
        <v>1900000</v>
      </c>
      <c r="C17" s="49">
        <v>188000</v>
      </c>
      <c r="D17" s="49">
        <v>127418.31</v>
      </c>
      <c r="E17" s="49">
        <f t="shared" si="0"/>
        <v>-60581.69</v>
      </c>
      <c r="F17" s="54">
        <f t="shared" si="3"/>
        <v>6.7062268421052629</v>
      </c>
      <c r="G17" s="54">
        <f t="shared" si="4"/>
        <v>67.775696808510631</v>
      </c>
    </row>
    <row r="18" spans="1:8" s="11" customFormat="1" ht="18" customHeight="1">
      <c r="A18" s="34" t="s">
        <v>19</v>
      </c>
      <c r="B18" s="49">
        <v>21127000</v>
      </c>
      <c r="C18" s="49">
        <v>3265200</v>
      </c>
      <c r="D18" s="49">
        <v>2803714.75</v>
      </c>
      <c r="E18" s="49">
        <f t="shared" si="0"/>
        <v>-461485.25</v>
      </c>
      <c r="F18" s="54">
        <f t="shared" si="3"/>
        <v>13.270766081317745</v>
      </c>
      <c r="G18" s="54">
        <f t="shared" si="4"/>
        <v>85.866554881783657</v>
      </c>
    </row>
    <row r="19" spans="1:8" s="11" customFormat="1" ht="50.25" customHeight="1">
      <c r="A19" s="34" t="s">
        <v>53</v>
      </c>
      <c r="B19" s="49">
        <v>6500000</v>
      </c>
      <c r="C19" s="49">
        <v>1100000</v>
      </c>
      <c r="D19" s="49">
        <v>1108847.44</v>
      </c>
      <c r="E19" s="49">
        <f t="shared" si="0"/>
        <v>8847.4399999999441</v>
      </c>
      <c r="F19" s="54">
        <f t="shared" si="3"/>
        <v>17.059191384615382</v>
      </c>
      <c r="G19" s="54">
        <f t="shared" si="4"/>
        <v>100.80431272727273</v>
      </c>
    </row>
    <row r="20" spans="1:8" s="11" customFormat="1" ht="18" customHeight="1">
      <c r="A20" s="34" t="s">
        <v>8</v>
      </c>
      <c r="B20" s="49">
        <v>239400</v>
      </c>
      <c r="C20" s="49">
        <v>28900</v>
      </c>
      <c r="D20" s="49">
        <v>23437.4</v>
      </c>
      <c r="E20" s="49">
        <f t="shared" si="0"/>
        <v>-5462.5999999999985</v>
      </c>
      <c r="F20" s="54">
        <f t="shared" si="3"/>
        <v>9.7900584795321635</v>
      </c>
      <c r="G20" s="54">
        <f t="shared" si="4"/>
        <v>81.09826989619377</v>
      </c>
    </row>
    <row r="21" spans="1:8" s="11" customFormat="1" ht="19.5" customHeight="1">
      <c r="A21" s="35" t="s">
        <v>9</v>
      </c>
      <c r="B21" s="49">
        <v>12010000</v>
      </c>
      <c r="C21" s="49">
        <v>2704000</v>
      </c>
      <c r="D21" s="49">
        <v>6509395.29</v>
      </c>
      <c r="E21" s="49">
        <f t="shared" si="0"/>
        <v>3805395.29</v>
      </c>
      <c r="F21" s="54">
        <f t="shared" si="3"/>
        <v>54.199794254787683</v>
      </c>
      <c r="G21" s="54" t="s">
        <v>66</v>
      </c>
    </row>
    <row r="22" spans="1:8" s="14" customFormat="1" ht="19.899999999999999" customHeight="1">
      <c r="A22" s="36" t="s">
        <v>10</v>
      </c>
      <c r="B22" s="50">
        <f>B5+B6+B7+B8+B16+B17+B18+B19+B20+B21</f>
        <v>5196618000</v>
      </c>
      <c r="C22" s="50">
        <f>C5+C6+C7+C8+C16+C17+C18+C19+C20+C21</f>
        <v>883197900</v>
      </c>
      <c r="D22" s="50">
        <f>D5+D6+D7+D8+D16+D17+D18+D19+D20+D21</f>
        <v>827910744.28999996</v>
      </c>
      <c r="E22" s="50">
        <f>E5+E6+E7+E8+E16+E17+E18+E19+E20+E21</f>
        <v>-55287155.709999964</v>
      </c>
      <c r="F22" s="59">
        <f t="shared" ref="F22:F40" si="5">D22/B22*100</f>
        <v>15.931722214140043</v>
      </c>
      <c r="G22" s="59">
        <f t="shared" ref="G22:G40" si="6">D22/C22*100</f>
        <v>93.74011694208059</v>
      </c>
    </row>
    <row r="23" spans="1:8" s="14" customFormat="1" ht="19.5" customHeight="1">
      <c r="A23" s="37" t="s">
        <v>21</v>
      </c>
      <c r="B23" s="50">
        <f>B24+B27+B35+B37</f>
        <v>1229779118</v>
      </c>
      <c r="C23" s="50">
        <f>C24+C27+C35+C37</f>
        <v>295119117</v>
      </c>
      <c r="D23" s="50">
        <f>D24+D27+D35+D37</f>
        <v>294673810.69</v>
      </c>
      <c r="E23" s="50">
        <f>D23-C23</f>
        <v>-445306.31000000238</v>
      </c>
      <c r="F23" s="59">
        <f t="shared" si="5"/>
        <v>23.961523364393312</v>
      </c>
      <c r="G23" s="59">
        <f t="shared" si="6"/>
        <v>99.849109635957603</v>
      </c>
    </row>
    <row r="24" spans="1:8" s="14" customFormat="1" ht="33" customHeight="1">
      <c r="A24" s="38" t="s">
        <v>37</v>
      </c>
      <c r="B24" s="50">
        <f>B25+B26</f>
        <v>267576900</v>
      </c>
      <c r="C24" s="50">
        <f>C25+C26</f>
        <v>44596200</v>
      </c>
      <c r="D24" s="50">
        <f>D25+D26</f>
        <v>44596200</v>
      </c>
      <c r="E24" s="50"/>
      <c r="F24" s="59">
        <f t="shared" si="5"/>
        <v>16.666685352883601</v>
      </c>
      <c r="G24" s="59">
        <f t="shared" si="6"/>
        <v>100</v>
      </c>
    </row>
    <row r="25" spans="1:8" s="13" customFormat="1" ht="52.5" customHeight="1">
      <c r="A25" s="39" t="s">
        <v>61</v>
      </c>
      <c r="B25" s="49">
        <v>267576900</v>
      </c>
      <c r="C25" s="49">
        <v>44596200</v>
      </c>
      <c r="D25" s="49">
        <v>44596200</v>
      </c>
      <c r="E25" s="49"/>
      <c r="F25" s="54">
        <f t="shared" si="5"/>
        <v>16.666685352883601</v>
      </c>
      <c r="G25" s="54">
        <f t="shared" si="6"/>
        <v>100</v>
      </c>
    </row>
    <row r="26" spans="1:8" s="13" customFormat="1" ht="117" hidden="1" customHeight="1">
      <c r="A26" s="39" t="s">
        <v>32</v>
      </c>
      <c r="B26" s="60"/>
      <c r="C26" s="60"/>
      <c r="D26" s="60"/>
      <c r="E26" s="49"/>
      <c r="F26" s="54"/>
      <c r="G26" s="54"/>
      <c r="H26" s="55"/>
    </row>
    <row r="27" spans="1:8" s="13" customFormat="1" ht="37.5" customHeight="1">
      <c r="A27" s="53" t="s">
        <v>38</v>
      </c>
      <c r="B27" s="50">
        <f>B28+B29+B30+B31+B32+B33+B34</f>
        <v>937695600</v>
      </c>
      <c r="C27" s="50">
        <f>C28+C29+C30+C31+C32+C33+C34</f>
        <v>245331200</v>
      </c>
      <c r="D27" s="50">
        <f>D28+D29+D30+D31+D32+D33+D34</f>
        <v>245331200</v>
      </c>
      <c r="E27" s="49"/>
      <c r="F27" s="59">
        <f t="shared" si="5"/>
        <v>26.16320264273395</v>
      </c>
      <c r="G27" s="59">
        <f t="shared" si="6"/>
        <v>100</v>
      </c>
    </row>
    <row r="28" spans="1:8" s="13" customFormat="1" ht="49.5" customHeight="1">
      <c r="A28" s="39" t="s">
        <v>55</v>
      </c>
      <c r="B28" s="49">
        <v>101061000</v>
      </c>
      <c r="C28" s="49">
        <v>40424400</v>
      </c>
      <c r="D28" s="49">
        <v>40424400</v>
      </c>
      <c r="E28" s="49"/>
      <c r="F28" s="54">
        <f t="shared" si="5"/>
        <v>40</v>
      </c>
      <c r="G28" s="54">
        <f t="shared" si="6"/>
        <v>100</v>
      </c>
    </row>
    <row r="29" spans="1:8" s="13" customFormat="1" ht="138.75" hidden="1" customHeight="1">
      <c r="A29" s="39" t="s">
        <v>43</v>
      </c>
      <c r="B29" s="60"/>
      <c r="C29" s="60"/>
      <c r="D29" s="60"/>
      <c r="E29" s="49"/>
      <c r="F29" s="54"/>
      <c r="G29" s="54"/>
    </row>
    <row r="30" spans="1:8" s="13" customFormat="1" ht="140.25" hidden="1" customHeight="1">
      <c r="A30" s="39" t="s">
        <v>50</v>
      </c>
      <c r="B30" s="60"/>
      <c r="C30" s="60"/>
      <c r="D30" s="60"/>
      <c r="E30" s="49"/>
      <c r="F30" s="54"/>
      <c r="G30" s="54"/>
    </row>
    <row r="31" spans="1:8" s="13" customFormat="1" ht="34.5" customHeight="1">
      <c r="A31" s="39" t="s">
        <v>11</v>
      </c>
      <c r="B31" s="49">
        <v>707634000</v>
      </c>
      <c r="C31" s="49">
        <v>161906600</v>
      </c>
      <c r="D31" s="49">
        <v>161906600</v>
      </c>
      <c r="E31" s="49"/>
      <c r="F31" s="54">
        <f t="shared" si="5"/>
        <v>22.879991634093329</v>
      </c>
      <c r="G31" s="54">
        <f t="shared" si="6"/>
        <v>100</v>
      </c>
    </row>
    <row r="32" spans="1:8" s="13" customFormat="1" ht="52.5" customHeight="1">
      <c r="A32" s="39" t="s">
        <v>34</v>
      </c>
      <c r="B32" s="49">
        <v>3711000</v>
      </c>
      <c r="C32" s="49">
        <v>1237000</v>
      </c>
      <c r="D32" s="49">
        <v>1237000</v>
      </c>
      <c r="E32" s="49"/>
      <c r="F32" s="54">
        <f t="shared" si="5"/>
        <v>33.333333333333329</v>
      </c>
      <c r="G32" s="54">
        <f t="shared" si="6"/>
        <v>100</v>
      </c>
    </row>
    <row r="33" spans="1:9" s="13" customFormat="1" ht="90" hidden="1" customHeight="1">
      <c r="A33" s="39" t="s">
        <v>35</v>
      </c>
      <c r="B33" s="60"/>
      <c r="C33" s="60"/>
      <c r="D33" s="60"/>
      <c r="E33" s="49"/>
      <c r="F33" s="54"/>
      <c r="G33" s="54"/>
    </row>
    <row r="34" spans="1:9" s="13" customFormat="1" ht="51.75" customHeight="1">
      <c r="A34" s="39" t="s">
        <v>36</v>
      </c>
      <c r="B34" s="49">
        <v>125289600</v>
      </c>
      <c r="C34" s="49">
        <v>41763200</v>
      </c>
      <c r="D34" s="49">
        <v>41763200</v>
      </c>
      <c r="E34" s="49"/>
      <c r="F34" s="54">
        <f t="shared" si="5"/>
        <v>33.333333333333329</v>
      </c>
      <c r="G34" s="54">
        <f t="shared" si="6"/>
        <v>100</v>
      </c>
    </row>
    <row r="35" spans="1:9" s="13" customFormat="1" ht="0.75" hidden="1" customHeight="1">
      <c r="A35" s="38" t="s">
        <v>44</v>
      </c>
      <c r="B35" s="61"/>
      <c r="C35" s="61"/>
      <c r="D35" s="61"/>
      <c r="E35" s="50"/>
      <c r="F35" s="59"/>
      <c r="G35" s="59"/>
    </row>
    <row r="36" spans="1:9" s="13" customFormat="1" ht="12" hidden="1" customHeight="1">
      <c r="A36" s="43" t="s">
        <v>45</v>
      </c>
      <c r="B36" s="60"/>
      <c r="C36" s="60"/>
      <c r="D36" s="60"/>
      <c r="E36" s="49"/>
      <c r="F36" s="54"/>
      <c r="G36" s="54"/>
    </row>
    <row r="37" spans="1:9" s="13" customFormat="1" ht="38.25" customHeight="1">
      <c r="A37" s="38" t="s">
        <v>39</v>
      </c>
      <c r="B37" s="50">
        <f>B38+B39+B40+B41+B42+B43</f>
        <v>24506618</v>
      </c>
      <c r="C37" s="50">
        <f>C38+C39+C40+C41+C42+C43</f>
        <v>5191717</v>
      </c>
      <c r="D37" s="50">
        <f>D38+D39+D40+D41+D42+D43</f>
        <v>4746410.6899999995</v>
      </c>
      <c r="E37" s="50">
        <f t="shared" ref="E37:E44" si="7">D37-C37</f>
        <v>-445306.31000000052</v>
      </c>
      <c r="F37" s="59">
        <f t="shared" si="5"/>
        <v>19.367873159813399</v>
      </c>
      <c r="G37" s="59">
        <f t="shared" si="6"/>
        <v>91.422754553069808</v>
      </c>
    </row>
    <row r="38" spans="1:9" s="13" customFormat="1" ht="105" hidden="1" customHeight="1">
      <c r="A38" s="39" t="s">
        <v>49</v>
      </c>
      <c r="B38" s="60"/>
      <c r="C38" s="60"/>
      <c r="D38" s="60"/>
      <c r="E38" s="49"/>
      <c r="F38" s="54"/>
      <c r="G38" s="54"/>
    </row>
    <row r="39" spans="1:9" s="13" customFormat="1" ht="0.75" customHeight="1">
      <c r="A39" s="39" t="s">
        <v>51</v>
      </c>
      <c r="B39" s="60"/>
      <c r="C39" s="60"/>
      <c r="D39" s="60"/>
      <c r="E39" s="49"/>
      <c r="F39" s="54"/>
      <c r="G39" s="54"/>
      <c r="H39" s="55"/>
      <c r="I39" s="55"/>
    </row>
    <row r="40" spans="1:9" s="13" customFormat="1" ht="53.25" customHeight="1">
      <c r="A40" s="39" t="s">
        <v>22</v>
      </c>
      <c r="B40" s="49">
        <v>9790400</v>
      </c>
      <c r="C40" s="49">
        <v>2266542</v>
      </c>
      <c r="D40" s="49">
        <v>2003308</v>
      </c>
      <c r="E40" s="49">
        <f t="shared" si="7"/>
        <v>-263234</v>
      </c>
      <c r="F40" s="54">
        <f t="shared" si="5"/>
        <v>20.461962739009643</v>
      </c>
      <c r="G40" s="54">
        <f t="shared" si="6"/>
        <v>88.386096529426766</v>
      </c>
    </row>
    <row r="41" spans="1:9" s="13" customFormat="1" ht="105.75" hidden="1" customHeight="1">
      <c r="A41" s="39" t="s">
        <v>56</v>
      </c>
      <c r="B41" s="60"/>
      <c r="C41" s="60"/>
      <c r="D41" s="60"/>
      <c r="E41" s="49"/>
      <c r="F41" s="54"/>
      <c r="G41" s="54"/>
    </row>
    <row r="42" spans="1:9" s="13" customFormat="1" ht="18.75" customHeight="1">
      <c r="A42" s="39" t="s">
        <v>23</v>
      </c>
      <c r="B42" s="49">
        <v>8082214</v>
      </c>
      <c r="C42" s="49">
        <v>1937785</v>
      </c>
      <c r="D42" s="49">
        <v>1779685</v>
      </c>
      <c r="E42" s="49">
        <f t="shared" si="7"/>
        <v>-158100</v>
      </c>
      <c r="F42" s="54">
        <f>D42/B42*100</f>
        <v>22.019770820223268</v>
      </c>
      <c r="G42" s="54">
        <f>D42/C42*100</f>
        <v>91.841200133141712</v>
      </c>
    </row>
    <row r="43" spans="1:9" s="13" customFormat="1" ht="103.5" customHeight="1">
      <c r="A43" s="39" t="s">
        <v>41</v>
      </c>
      <c r="B43" s="49">
        <v>6634004</v>
      </c>
      <c r="C43" s="49">
        <v>987390</v>
      </c>
      <c r="D43" s="49">
        <v>963417.69</v>
      </c>
      <c r="E43" s="49">
        <f t="shared" si="7"/>
        <v>-23972.310000000056</v>
      </c>
      <c r="F43" s="54">
        <f>D43/B43*100</f>
        <v>14.522416477288827</v>
      </c>
      <c r="G43" s="54">
        <f>D43/C43*100</f>
        <v>97.572153860176826</v>
      </c>
    </row>
    <row r="44" spans="1:9" s="45" customFormat="1" ht="17.25" customHeight="1">
      <c r="A44" s="44" t="s">
        <v>12</v>
      </c>
      <c r="B44" s="50">
        <f>B22+B23</f>
        <v>6426397118</v>
      </c>
      <c r="C44" s="50">
        <f>C22+C23</f>
        <v>1178317017</v>
      </c>
      <c r="D44" s="50">
        <f>D22+D23</f>
        <v>1122584554.98</v>
      </c>
      <c r="E44" s="50">
        <f t="shared" si="7"/>
        <v>-55732462.019999981</v>
      </c>
      <c r="F44" s="59">
        <f>D44/B44*100</f>
        <v>17.468334657310542</v>
      </c>
      <c r="G44" s="59">
        <f>D44/C44*100</f>
        <v>95.270164037697171</v>
      </c>
    </row>
    <row r="45" spans="1:9" s="12" customFormat="1" ht="18" customHeight="1">
      <c r="A45" s="46" t="s">
        <v>13</v>
      </c>
      <c r="B45" s="49"/>
      <c r="C45" s="49"/>
      <c r="D45" s="49"/>
      <c r="E45" s="49"/>
      <c r="F45" s="54"/>
      <c r="G45" s="54"/>
    </row>
    <row r="46" spans="1:9" s="6" customFormat="1" ht="19.5" customHeight="1">
      <c r="A46" s="34" t="s">
        <v>6</v>
      </c>
      <c r="B46" s="49">
        <v>1003000</v>
      </c>
      <c r="C46" s="49">
        <v>288000</v>
      </c>
      <c r="D46" s="49">
        <v>218719.93</v>
      </c>
      <c r="E46" s="49">
        <f>D46-C46</f>
        <v>-69280.070000000007</v>
      </c>
      <c r="F46" s="54">
        <f>D46/B46*100</f>
        <v>21.806573280159522</v>
      </c>
      <c r="G46" s="54">
        <f>D46/C46*100</f>
        <v>75.944420138888887</v>
      </c>
    </row>
    <row r="47" spans="1:9" s="6" customFormat="1" ht="70.5" customHeight="1">
      <c r="A47" s="41" t="s">
        <v>27</v>
      </c>
      <c r="B47" s="49"/>
      <c r="C47" s="49"/>
      <c r="D47" s="49">
        <v>93684.92</v>
      </c>
      <c r="E47" s="49">
        <f>D47-C47</f>
        <v>93684.92</v>
      </c>
      <c r="F47" s="54"/>
      <c r="G47" s="54"/>
      <c r="H47" s="57"/>
    </row>
    <row r="48" spans="1:9" s="2" customFormat="1" ht="54.75" customHeight="1">
      <c r="A48" s="34" t="s">
        <v>25</v>
      </c>
      <c r="B48" s="49">
        <v>36</v>
      </c>
      <c r="C48" s="49"/>
      <c r="D48" s="49"/>
      <c r="E48" s="54"/>
      <c r="F48" s="54"/>
      <c r="G48" s="54"/>
    </row>
    <row r="49" spans="1:8" s="2" customFormat="1" ht="86.25" customHeight="1">
      <c r="A49" s="34" t="s">
        <v>26</v>
      </c>
      <c r="B49" s="49">
        <v>200000</v>
      </c>
      <c r="C49" s="49">
        <v>50000</v>
      </c>
      <c r="D49" s="49">
        <v>78046.210000000006</v>
      </c>
      <c r="E49" s="49">
        <f t="shared" ref="E49:E54" si="8">D49-C49</f>
        <v>28046.210000000006</v>
      </c>
      <c r="F49" s="54">
        <f>D49/B49*100</f>
        <v>39.023105000000001</v>
      </c>
      <c r="G49" s="54" t="s">
        <v>67</v>
      </c>
    </row>
    <row r="50" spans="1:8" s="2" customFormat="1" ht="38.25" customHeight="1">
      <c r="A50" s="34" t="s">
        <v>28</v>
      </c>
      <c r="B50" s="49"/>
      <c r="C50" s="49"/>
      <c r="D50" s="49">
        <v>198710.64</v>
      </c>
      <c r="E50" s="49">
        <f t="shared" si="8"/>
        <v>198710.64</v>
      </c>
      <c r="F50" s="54"/>
      <c r="G50" s="54"/>
    </row>
    <row r="51" spans="1:8" s="2" customFormat="1" ht="54" customHeight="1">
      <c r="A51" s="34" t="s">
        <v>40</v>
      </c>
      <c r="B51" s="49">
        <v>19000000</v>
      </c>
      <c r="C51" s="49">
        <v>14700000</v>
      </c>
      <c r="D51" s="49">
        <v>15522030.369999999</v>
      </c>
      <c r="E51" s="49">
        <f t="shared" si="8"/>
        <v>822030.36999999918</v>
      </c>
      <c r="F51" s="54">
        <f>D51/B51*100</f>
        <v>81.694896684210534</v>
      </c>
      <c r="G51" s="54">
        <f>D51/C51*100</f>
        <v>105.59204333333332</v>
      </c>
    </row>
    <row r="52" spans="1:8" s="2" customFormat="1" ht="17.25" customHeight="1">
      <c r="A52" s="34" t="s">
        <v>29</v>
      </c>
      <c r="B52" s="49">
        <v>4000000</v>
      </c>
      <c r="C52" s="49"/>
      <c r="D52" s="49">
        <v>149588.75</v>
      </c>
      <c r="E52" s="49">
        <f t="shared" si="8"/>
        <v>149588.75</v>
      </c>
      <c r="F52" s="54">
        <f>D52/B52*100</f>
        <v>3.7397187499999998</v>
      </c>
      <c r="G52" s="54"/>
    </row>
    <row r="53" spans="1:8" s="2" customFormat="1" ht="68.25" hidden="1" customHeight="1">
      <c r="A53" s="34" t="s">
        <v>60</v>
      </c>
      <c r="B53" s="60"/>
      <c r="C53" s="60"/>
      <c r="D53" s="60"/>
      <c r="E53" s="49"/>
      <c r="F53" s="54"/>
      <c r="G53" s="54"/>
    </row>
    <row r="54" spans="1:8" s="42" customFormat="1" ht="17.45" customHeight="1">
      <c r="A54" s="40" t="s">
        <v>48</v>
      </c>
      <c r="B54" s="50">
        <f>SUM(B46:B52)</f>
        <v>24203036</v>
      </c>
      <c r="C54" s="50">
        <f>SUM(C46:C52)</f>
        <v>15038000</v>
      </c>
      <c r="D54" s="50">
        <f>SUM(D46:D53)</f>
        <v>16260780.819999998</v>
      </c>
      <c r="E54" s="50">
        <f t="shared" si="8"/>
        <v>1222780.8199999984</v>
      </c>
      <c r="F54" s="59">
        <f>D54/B54*100</f>
        <v>67.184880524906049</v>
      </c>
      <c r="G54" s="59">
        <f>D54/C54*100</f>
        <v>108.13127290863144</v>
      </c>
    </row>
    <row r="55" spans="1:8" s="14" customFormat="1" ht="23.25" customHeight="1">
      <c r="A55" s="37" t="s">
        <v>21</v>
      </c>
      <c r="B55" s="50">
        <f>B56+B57+B58+B59+B60+B61</f>
        <v>8804700</v>
      </c>
      <c r="C55" s="50">
        <f>C56+C57+C58+C59+C60+C61</f>
        <v>4804700</v>
      </c>
      <c r="D55" s="50">
        <f>D56+D57+D58+D59+D60+D61</f>
        <v>4804700</v>
      </c>
      <c r="E55" s="50"/>
      <c r="F55" s="59">
        <f>D55/B55*100</f>
        <v>54.569718445830077</v>
      </c>
      <c r="G55" s="59">
        <f>D55/C55*100</f>
        <v>100</v>
      </c>
    </row>
    <row r="56" spans="1:8" s="14" customFormat="1" ht="87.75" hidden="1" customHeight="1">
      <c r="A56" s="41" t="s">
        <v>46</v>
      </c>
      <c r="B56" s="60"/>
      <c r="C56" s="60"/>
      <c r="D56" s="60"/>
      <c r="E56" s="49"/>
      <c r="F56" s="54"/>
      <c r="G56" s="54"/>
    </row>
    <row r="57" spans="1:8" s="14" customFormat="1" ht="37.5" hidden="1" customHeight="1">
      <c r="A57" s="41" t="s">
        <v>52</v>
      </c>
      <c r="B57" s="60"/>
      <c r="C57" s="60"/>
      <c r="D57" s="60"/>
      <c r="E57" s="49"/>
      <c r="F57" s="54"/>
      <c r="G57" s="54"/>
    </row>
    <row r="58" spans="1:8" s="14" customFormat="1" ht="51.75" customHeight="1">
      <c r="A58" s="63" t="s">
        <v>54</v>
      </c>
      <c r="B58" s="49">
        <v>4000000</v>
      </c>
      <c r="C58" s="49"/>
      <c r="D58" s="49"/>
      <c r="E58" s="49"/>
      <c r="F58" s="54"/>
      <c r="G58" s="54"/>
    </row>
    <row r="59" spans="1:8" s="14" customFormat="1" ht="84" customHeight="1">
      <c r="A59" s="63" t="s">
        <v>62</v>
      </c>
      <c r="B59" s="49">
        <v>4804700</v>
      </c>
      <c r="C59" s="49">
        <v>4804700</v>
      </c>
      <c r="D59" s="49">
        <v>4804700</v>
      </c>
      <c r="E59" s="49"/>
      <c r="F59" s="54">
        <f>D59/B59*100</f>
        <v>100</v>
      </c>
      <c r="G59" s="54">
        <f>D59/C59*100</f>
        <v>100</v>
      </c>
    </row>
    <row r="60" spans="1:8" s="14" customFormat="1" ht="54.75" hidden="1" customHeight="1">
      <c r="A60" s="41" t="s">
        <v>54</v>
      </c>
      <c r="B60" s="60"/>
      <c r="C60" s="60"/>
      <c r="D60" s="60"/>
      <c r="E60" s="49"/>
      <c r="F60" s="54"/>
      <c r="G60" s="54"/>
      <c r="H60" s="56"/>
    </row>
    <row r="61" spans="1:8" s="14" customFormat="1" ht="43.5" hidden="1" customHeight="1">
      <c r="A61" s="41" t="s">
        <v>47</v>
      </c>
      <c r="B61" s="60"/>
      <c r="C61" s="60"/>
      <c r="D61" s="60"/>
      <c r="E61" s="49"/>
      <c r="F61" s="54"/>
      <c r="G61" s="54"/>
    </row>
    <row r="62" spans="1:8" s="14" customFormat="1" ht="21.75" customHeight="1">
      <c r="A62" s="46" t="s">
        <v>30</v>
      </c>
      <c r="B62" s="50">
        <f>B54+B55</f>
        <v>33007736</v>
      </c>
      <c r="C62" s="50">
        <f>C54+C55</f>
        <v>19842700</v>
      </c>
      <c r="D62" s="50">
        <f>D54+D55</f>
        <v>21065480.82</v>
      </c>
      <c r="E62" s="50">
        <f>D62-C62</f>
        <v>1222780.8200000003</v>
      </c>
      <c r="F62" s="59">
        <f>D62/B62*100</f>
        <v>63.819829448466258</v>
      </c>
      <c r="G62" s="59">
        <f>D62/C62*100</f>
        <v>106.16237114908758</v>
      </c>
    </row>
    <row r="63" spans="1:8" s="47" customFormat="1" ht="23.25" customHeight="1">
      <c r="A63" s="48" t="s">
        <v>14</v>
      </c>
      <c r="B63" s="50">
        <f>B44+B62</f>
        <v>6459404854</v>
      </c>
      <c r="C63" s="50">
        <f>C44+C62</f>
        <v>1198159717</v>
      </c>
      <c r="D63" s="50">
        <f>D44+D62</f>
        <v>1143650035.8</v>
      </c>
      <c r="E63" s="50">
        <f>D63-C63</f>
        <v>-54509681.200000048</v>
      </c>
      <c r="F63" s="59">
        <f>D63/B63*100</f>
        <v>17.70519206721951</v>
      </c>
      <c r="G63" s="59">
        <f>D63/C63*100</f>
        <v>95.450549669915162</v>
      </c>
    </row>
    <row r="64" spans="1:8" ht="14.25">
      <c r="C64" s="1"/>
      <c r="D64" s="7"/>
      <c r="F64" s="9"/>
      <c r="G64" s="10"/>
    </row>
    <row r="65" spans="1:7" ht="14.25">
      <c r="A65" s="3"/>
      <c r="B65" s="8"/>
      <c r="C65" s="8"/>
      <c r="D65" s="8"/>
      <c r="F65" s="9"/>
      <c r="G65" s="10"/>
    </row>
    <row r="66" spans="1:7">
      <c r="B66" s="7"/>
      <c r="C66" s="7"/>
      <c r="D66" s="7"/>
    </row>
    <row r="67" spans="1:7">
      <c r="B67" s="7"/>
      <c r="C67" s="7"/>
      <c r="D67" s="7"/>
      <c r="E67" s="7"/>
      <c r="F67" s="7"/>
      <c r="G67" s="7"/>
    </row>
  </sheetData>
  <mergeCells count="1">
    <mergeCell ref="A1:G1"/>
  </mergeCells>
  <phoneticPr fontId="1" type="noConversion"/>
  <hyperlinks>
    <hyperlink ref="A60" r:id="rId1" location="n23" display="n23"/>
    <hyperlink ref="A58" r:id="rId2" location="n23" display="https://zakon.rada.gov.ua/rada/show/971_002-24 - n23"/>
  </hyperlinks>
  <pageMargins left="0.70866141732283472" right="0.59055118110236227" top="0.39370078740157483" bottom="0.19685039370078741" header="0.19685039370078741" footer="0.19685039370078741"/>
  <pageSetup paperSize="9" scale="51" fitToHeight="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Укр</vt:lpstr>
      <vt:lpstr>Лист1</vt:lpstr>
      <vt:lpstr>Укр!Область_печати</vt:lpstr>
    </vt:vector>
  </TitlesOfParts>
  <Company>GorFo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user457b</cp:lastModifiedBy>
  <cp:lastPrinted>2026-03-02T11:38:40Z</cp:lastPrinted>
  <dcterms:created xsi:type="dcterms:W3CDTF">2004-07-02T06:40:36Z</dcterms:created>
  <dcterms:modified xsi:type="dcterms:W3CDTF">2026-03-02T12:23:46Z</dcterms:modified>
</cp:coreProperties>
</file>