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Поточні ремонти" sheetId="1" r:id="rId1"/>
  </sheets>
  <definedNames>
    <definedName name="_xlnm._FilterDatabase" localSheetId="0" hidden="1">'Поточні ремонти'!$A$3:$E$226</definedName>
    <definedName name="Z_0807BC37_3C63_4F33_8764_08C0EDADAA6D_.wvu.FilterData" localSheetId="0" hidden="1">'Поточні ремонти'!$A$3:$E$4</definedName>
    <definedName name="Z_0807BC37_3C63_4F33_8764_08C0EDADAA6D_.wvu.PrintTitles" localSheetId="0" hidden="1">'Поточні ремонти'!$3:$4</definedName>
    <definedName name="Z_0CAD288D_3D93_4121_9E18_6A575266150B_.wvu.FilterData" localSheetId="0" hidden="1">'Поточні ремонти'!$A$3:$E$66</definedName>
    <definedName name="Z_11C8950C_C858_4BB6_BC79_930FF6D55BCC_.wvu.FilterData" localSheetId="0" hidden="1">'Поточні ремонти'!$A$3:$E$4</definedName>
    <definedName name="Z_237E48EE_855D_4E22_A215_D7BA155C0632_.wvu.FilterData" localSheetId="0" hidden="1">'Поточні ремонти'!$A$3:$E$4</definedName>
    <definedName name="Z_237E48EE_855D_4E22_A215_D7BA155C0632_.wvu.PrintTitles" localSheetId="0" hidden="1">'Поточні ремонти'!$3:$4</definedName>
    <definedName name="Z_25D80E02_DE87_403B_A2BD_704FFA9D66DA_.wvu.FilterData" localSheetId="0" hidden="1">'Поточні ремонти'!$A$3:$E$66</definedName>
    <definedName name="Z_25D80E02_DE87_403B_A2BD_704FFA9D66DA_.wvu.PrintTitles" localSheetId="0" hidden="1">'Поточні ремонти'!$3:$4</definedName>
    <definedName name="Z_306D1A9A_3523_40D6_955B_21753222E21D_.wvu.FilterData" localSheetId="0" hidden="1">'Поточні ремонти'!$A$3:$E$226</definedName>
    <definedName name="Z_32F95FE8_F45C_4AA6_BC99_8ECED0648765_.wvu.FilterData" localSheetId="0" hidden="1">'Поточні ремонти'!$A$3:$E$226</definedName>
    <definedName name="Z_373C6CF9_23BB_4CF5_B1A6_873AA5A22ED1_.wvu.FilterData" localSheetId="0" hidden="1">'Поточні ремонти'!$A$3:$E$151</definedName>
    <definedName name="Z_3DF8BEC8_0E34_4D6A_B462_4EBEEDE944E0_.wvu.FilterData" localSheetId="0" hidden="1">'Поточні ремонти'!$A$3:$E$66</definedName>
    <definedName name="Z_436A1965_C17E_45AD_8476_CFF58DA45F66_.wvu.FilterData" localSheetId="0" hidden="1">'Поточні ремонти'!$A$3:$E$226</definedName>
    <definedName name="Z_436A1965_C17E_45AD_8476_CFF58DA45F66_.wvu.PrintTitles" localSheetId="0" hidden="1">'Поточні ремонти'!$3:$4</definedName>
    <definedName name="Z_4D494E37_21A4_41F8_BD77_D1C44D691FA4_.wvu.FilterData" localSheetId="0" hidden="1">'Поточні ремонти'!$A$3:$E$226</definedName>
    <definedName name="Z_4D494E37_21A4_41F8_BD77_D1C44D691FA4_.wvu.PrintTitles" localSheetId="0" hidden="1">'Поточні ремонти'!$3:$4</definedName>
    <definedName name="Z_51C58801_F2A5_4735_B500_4677902A49A3_.wvu.FilterData" localSheetId="0" hidden="1">'Поточні ремонти'!$A$3:$E$67</definedName>
    <definedName name="Z_582C30CF_2170_447E_B08C_D4CA48EA0942_.wvu.FilterData" localSheetId="0" hidden="1">'Поточні ремонти'!$A$3:$E$66</definedName>
    <definedName name="Z_592BCC2D_C80C_4ED6_BF39_105E1BEB677B_.wvu.FilterData" localSheetId="0" hidden="1">'Поточні ремонти'!$A$3:$E$226</definedName>
    <definedName name="Z_592BCC2D_C80C_4ED6_BF39_105E1BEB677B_.wvu.PrintTitles" localSheetId="0" hidden="1">'Поточні ремонти'!$3:$4</definedName>
    <definedName name="Z_5AD8CF9A_F737_40F1_BC4E_B08BE4CBD52F_.wvu.FilterData" localSheetId="0" hidden="1">'Поточні ремонти'!$A$3:$E$4</definedName>
    <definedName name="Z_6235BC21_3D25_4E8C_898E_855DDDDD2566_.wvu.FilterData" localSheetId="0" hidden="1">'Поточні ремонти'!$A$3:$E$67</definedName>
    <definedName name="Z_6235BC21_3D25_4E8C_898E_855DDDDD2566_.wvu.PrintTitles" localSheetId="0" hidden="1">'Поточні ремонти'!$3:$4</definedName>
    <definedName name="Z_63624039_79B7_4B53_8C9B_62AEAD1FE854_.wvu.FilterData" localSheetId="0" hidden="1">'Поточні ремонти'!$A$3:$E$66</definedName>
    <definedName name="Z_63624039_79B7_4B53_8C9B_62AEAD1FE854_.wvu.PrintTitles" localSheetId="0" hidden="1">'Поточні ремонти'!$3:$4</definedName>
    <definedName name="Z_6C44D0DE_ADF0_4756_855B_4978F9F90A71_.wvu.FilterData" localSheetId="0" hidden="1">'Поточні ремонти'!$A$3:$E$4</definedName>
    <definedName name="Z_6C4C0A1E_9F55_46A5_9256_CBEA636F78CA_.wvu.FilterData" localSheetId="0" hidden="1">'Поточні ремонти'!$A$3:$E$4</definedName>
    <definedName name="Z_6C4C0A1E_9F55_46A5_9256_CBEA636F78CA_.wvu.PrintTitles" localSheetId="0" hidden="1">'Поточні ремонти'!$3:$4</definedName>
    <definedName name="Z_7BB3E45E_9C2B_492C_ACA4_3228F7449709_.wvu.FilterData" localSheetId="0" hidden="1">'Поточні ремонти'!$A$3:$E$66</definedName>
    <definedName name="Z_7DFE9900_01DD_44C4_83B3_2BACF6626FCA_.wvu.FilterData" localSheetId="0" hidden="1">'Поточні ремонти'!$A$3:$E$67</definedName>
    <definedName name="Z_880B0293_1E83_4F03_A590_98BFE28A2EAD_.wvu.FilterData" localSheetId="0" hidden="1">'Поточні ремонти'!$A$3:$E$226</definedName>
    <definedName name="Z_880B0293_1E83_4F03_A590_98BFE28A2EAD_.wvu.PrintArea" localSheetId="0" hidden="1">'Поточні ремонти'!$A$1:$E$66</definedName>
    <definedName name="Z_880B0293_1E83_4F03_A590_98BFE28A2EAD_.wvu.PrintTitles" localSheetId="0" hidden="1">'Поточні ремонти'!$3:$4</definedName>
    <definedName name="Z_92A9DCA8_76BA_45C3_BF45_97A0EAF795B2_.wvu.FilterData" localSheetId="0" hidden="1">'Поточні ремонти'!$A$3:$E$226</definedName>
    <definedName name="Z_92A9DCA8_76BA_45C3_BF45_97A0EAF795B2_.wvu.PrintArea" localSheetId="0" hidden="1">'Поточні ремонти'!$A$1:$E$226</definedName>
    <definedName name="Z_92A9DCA8_76BA_45C3_BF45_97A0EAF795B2_.wvu.PrintTitles" localSheetId="0" hidden="1">'Поточні ремонти'!$3:$4</definedName>
    <definedName name="Z_943409E6_526F_46BA_BC1E_5958E19D764B_.wvu.FilterData" localSheetId="0" hidden="1">'Поточні ремонти'!$A$3:$E$4</definedName>
    <definedName name="Z_94A2A2F5_7164_46C6_BF9F_AB5DAA84D213_.wvu.FilterData" localSheetId="0" hidden="1">'Поточні ремонти'!$A$3:$E$67</definedName>
    <definedName name="Z_94A2A2F5_7164_46C6_BF9F_AB5DAA84D213_.wvu.PrintTitles" localSheetId="0" hidden="1">'Поточні ремонти'!$3:$4</definedName>
    <definedName name="Z_9B348F59_60C9_4B35_8EF0_0CAA0A744718_.wvu.FilterData" localSheetId="0" hidden="1">'Поточні ремонти'!$A$3:$E$4</definedName>
    <definedName name="Z_AA6B1375_45E6_42B6_A6AB_8C595BF1C0B3_.wvu.FilterData" localSheetId="0" hidden="1">'Поточні ремонти'!$A$3:$E$226</definedName>
    <definedName name="Z_AA6B1375_45E6_42B6_A6AB_8C595BF1C0B3_.wvu.PrintArea" localSheetId="0" hidden="1">'Поточні ремонти'!$A$1:$E$226</definedName>
    <definedName name="Z_AA6B1375_45E6_42B6_A6AB_8C595BF1C0B3_.wvu.PrintTitles" localSheetId="0" hidden="1">'Поточні ремонти'!$3:$4</definedName>
    <definedName name="Z_B2B7808A_1DE3_4E8C_BA26_3C1F89D42E45_.wvu.FilterData" localSheetId="0" hidden="1">'Поточні ремонти'!$A$3:$E$226</definedName>
    <definedName name="Z_B2B7808A_1DE3_4E8C_BA26_3C1F89D42E45_.wvu.PrintTitles" localSheetId="0" hidden="1">'Поточні ремонти'!$3:$4</definedName>
    <definedName name="Z_C08C5C12_FFBC_4F4C_9138_5D34ADCEB223_.wvu.FilterData" localSheetId="0" hidden="1">'Поточні ремонти'!$A$3:$E$4</definedName>
    <definedName name="Z_C08C5C12_FFBC_4F4C_9138_5D34ADCEB223_.wvu.PrintTitles" localSheetId="0" hidden="1">'Поточні ремонти'!$3:$4</definedName>
    <definedName name="Z_C27955D4_807E_4F74_AF90_54AA294CBBAD_.wvu.FilterData" localSheetId="0" hidden="1">'Поточні ремонти'!$A$3:$E$66</definedName>
    <definedName name="Z_C348B516_BE6A_4273_9DE0_2E0F490C9FF0_.wvu.FilterData" localSheetId="0" hidden="1">'Поточні ремонти'!$A$3:$E$226</definedName>
    <definedName name="Z_C348B516_BE6A_4273_9DE0_2E0F490C9FF0_.wvu.PrintTitles" localSheetId="0" hidden="1">'Поточні ремонти'!$3:$4</definedName>
    <definedName name="Z_C431141F_117F_49C7_B3E7_D4961D1E781E_.wvu.FilterData" localSheetId="0" hidden="1">'Поточні ремонти'!$A$3:$E$226</definedName>
    <definedName name="Z_C431141F_117F_49C7_B3E7_D4961D1E781E_.wvu.PrintArea" localSheetId="0" hidden="1">'Поточні ремонти'!$A$1:$E$226</definedName>
    <definedName name="Z_C431141F_117F_49C7_B3E7_D4961D1E781E_.wvu.PrintTitles" localSheetId="0" hidden="1">'Поточні ремонти'!$3:$4</definedName>
    <definedName name="Z_C4E1FC53_13AF_4353_A377_998BCF090C4C_.wvu.FilterData" localSheetId="0" hidden="1">'Поточні ремонти'!$A$3:$E$226</definedName>
    <definedName name="Z_C4E1FC53_13AF_4353_A377_998BCF090C4C_.wvu.PrintTitles" localSheetId="0" hidden="1">'Поточні ремонти'!$3:$4</definedName>
    <definedName name="Z_C6E63E91_D3BD_4244_BAC2_2378C38DF10F_.wvu.FilterData" localSheetId="0" hidden="1">'Поточні ремонти'!$A$3:$E$4</definedName>
    <definedName name="Z_D2F149E1_6EAF_4300_8424_5876416379E7_.wvu.FilterData" localSheetId="0" hidden="1">'Поточні ремонти'!$A$3:$E$4</definedName>
    <definedName name="Z_E3C51090_ECC9_4AEB_91B6_CF4B873874FB_.wvu.FilterData" localSheetId="0" hidden="1">'Поточні ремонти'!$A$3:$E$226</definedName>
    <definedName name="Z_E3C51090_ECC9_4AEB_91B6_CF4B873874FB_.wvu.PrintArea" localSheetId="0" hidden="1">'Поточні ремонти'!$A$1:$E$226</definedName>
    <definedName name="Z_E3C51090_ECC9_4AEB_91B6_CF4B873874FB_.wvu.PrintTitles" localSheetId="0" hidden="1">'Поточні ремонти'!$3:$4</definedName>
    <definedName name="Z_EED4C4C4_2768_4906_8D20_11DE2EB8B1AD_.wvu.FilterData" localSheetId="0" hidden="1">'Поточні ремонти'!$A$3:$E$4</definedName>
    <definedName name="Z_EED4C4C4_2768_4906_8D20_11DE2EB8B1AD_.wvu.PrintTitles" localSheetId="0" hidden="1">'Поточні ремонти'!$3:$4</definedName>
    <definedName name="_xlnm.Print_Titles" localSheetId="0">'Поточні ремонти'!$3:$4</definedName>
    <definedName name="_xlnm.Print_Area" localSheetId="0">'Поточні ремонти'!$A$1:$E$226</definedName>
  </definedNames>
  <calcPr calcId="124519"/>
</workbook>
</file>

<file path=xl/calcChain.xml><?xml version="1.0" encoding="utf-8"?>
<calcChain xmlns="http://schemas.openxmlformats.org/spreadsheetml/2006/main">
  <c r="D8" i="1"/>
  <c r="D39" s="1"/>
  <c r="D9"/>
  <c r="D11"/>
  <c r="D13"/>
  <c r="D14"/>
  <c r="D15"/>
  <c r="D16"/>
  <c r="D17"/>
  <c r="D18"/>
  <c r="D19"/>
  <c r="D20"/>
  <c r="D21"/>
  <c r="D22"/>
  <c r="D23"/>
  <c r="D24"/>
  <c r="D42"/>
  <c r="D45"/>
  <c r="D49"/>
  <c r="D50" s="1"/>
  <c r="D52"/>
  <c r="D66"/>
  <c r="D68"/>
  <c r="D70"/>
  <c r="D72"/>
  <c r="D74"/>
  <c r="D76"/>
  <c r="D78"/>
  <c r="D86"/>
  <c r="D88"/>
  <c r="D111"/>
  <c r="D132"/>
  <c r="D134"/>
  <c r="D143"/>
  <c r="D144"/>
  <c r="D145"/>
  <c r="D147"/>
  <c r="D148"/>
  <c r="D149"/>
  <c r="D150"/>
  <c r="D152"/>
  <c r="D153"/>
  <c r="D154"/>
  <c r="D156"/>
  <c r="D157"/>
  <c r="D158"/>
  <c r="D159"/>
  <c r="D160"/>
  <c r="D162"/>
  <c r="D163"/>
  <c r="D167"/>
  <c r="D168"/>
  <c r="D169"/>
  <c r="D170"/>
  <c r="D177"/>
  <c r="D178"/>
  <c r="D180"/>
  <c r="D184"/>
  <c r="D207"/>
  <c r="D213" s="1"/>
  <c r="D208"/>
  <c r="D209"/>
  <c r="D210"/>
  <c r="D212"/>
  <c r="D215"/>
  <c r="D216"/>
  <c r="D217"/>
  <c r="D218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ліміти на березень</t>
        </r>
      </text>
    </comment>
  </commentList>
</comments>
</file>

<file path=xl/sharedStrings.xml><?xml version="1.0" encoding="utf-8"?>
<sst xmlns="http://schemas.openxmlformats.org/spreadsheetml/2006/main" count="762" uniqueCount="370">
  <si>
    <t>Х</t>
  </si>
  <si>
    <t>ВСЬОГО :</t>
  </si>
  <si>
    <t>Управління земельних ресурсів Миколаївської міської ради</t>
  </si>
  <si>
    <t>Департамент фінансів Миколаївської міської ради</t>
  </si>
  <si>
    <t>Управління комунального майна Миколаївської міської ради</t>
  </si>
  <si>
    <t>Управління державного архітектурно-будівельного контролю Миколаївської міської ради</t>
  </si>
  <si>
    <t>Всього</t>
  </si>
  <si>
    <t>Відрахування на утримання відділу технагляду за послуги.</t>
  </si>
  <si>
    <t xml:space="preserve">м.Миколаїв </t>
  </si>
  <si>
    <t>КП "ЕЛУ автодоріг"</t>
  </si>
  <si>
    <t>Ямковий ремонт доріг по районах міста</t>
  </si>
  <si>
    <t>Філія АТ "Миколаївобленерго" м.Миколаїв</t>
  </si>
  <si>
    <t>Послуги з перетікань реактивної електричної енергії</t>
  </si>
  <si>
    <t>Філія АТ "Миколаївобленерго" Миколаївського району</t>
  </si>
  <si>
    <t>мкр.Варварівка</t>
  </si>
  <si>
    <t>ТОВ "Миколаївська електропостачальна компанія"</t>
  </si>
  <si>
    <t>Послуги за активну електоенергію</t>
  </si>
  <si>
    <t>Корабельний район</t>
  </si>
  <si>
    <t>КП ГДМБ</t>
  </si>
  <si>
    <t>Поточний ремонт мереж зовнішнього освітлення</t>
  </si>
  <si>
    <t>Вул.Миколаївська у дворі буд.№20-40</t>
  </si>
  <si>
    <t>Вул.Велика Морська у дворі буд.№9-15/2</t>
  </si>
  <si>
    <t>Вул.Театральна у дворі буд.№49-51/1</t>
  </si>
  <si>
    <t>Вул.Терасна у дворі буд.№8-16</t>
  </si>
  <si>
    <t>Вул.Микитенка у дворі буд.№1-5</t>
  </si>
  <si>
    <t>Вул.Бузька у дворі буд.№32-40</t>
  </si>
  <si>
    <t>Вул.Генерала Свиридова у дворі буд.№37</t>
  </si>
  <si>
    <t>Вул.Дачна у дворі буд.№42-44</t>
  </si>
  <si>
    <t>Вул.Морехідна у дворі буд.№3-7</t>
  </si>
  <si>
    <t>Вул.Веселинівська ріг вул.Врожайна</t>
  </si>
  <si>
    <t>Вул.Біла у дворі буд.№32</t>
  </si>
  <si>
    <t xml:space="preserve">Вул.Адміральській у дворі буд.№2, 2А, 2/1, 2/5, 7 </t>
  </si>
  <si>
    <t>Вул.Декабристів у дворі буд.№25</t>
  </si>
  <si>
    <t>Вул.Київська біля буд.№3</t>
  </si>
  <si>
    <t>Вул.Матросова у дворі буд.№54-54А, 73, 77</t>
  </si>
  <si>
    <t>Вул.Нікольська від вул.Садова до вул.Інженерна</t>
  </si>
  <si>
    <t>Вул.Одеське шосе</t>
  </si>
  <si>
    <t>пр.Миру у дворі буд.№42-58</t>
  </si>
  <si>
    <t>Вул.Рюміна від пр.Центральний до вул.Адмірала макарова</t>
  </si>
  <si>
    <t>Вул.Набережна від вул.Пушкінська до вул.Артилерійська</t>
  </si>
  <si>
    <t>Вул.Абрикосова у дворі буд.№5-7</t>
  </si>
  <si>
    <t>Вул.Крилова у дворі буд.№12-16</t>
  </si>
  <si>
    <t>Технічне обслуговування мереж вуличного освітлення</t>
  </si>
  <si>
    <t>КП ММР "Центр захисту тварин"</t>
  </si>
  <si>
    <t>Послуги забезпечення сприятлевих умов співіснування людей та тварин - відлов та тимчасове утримання безпритульних тварин</t>
  </si>
  <si>
    <t>Послуги забезпечення сприятлевих умов співіснування людей та тварин - стерилізація та кастрація безпритульних тварин</t>
  </si>
  <si>
    <t>ЕЛУ автодорог</t>
  </si>
  <si>
    <t>Послуги з прибирання та підмвтання вулиць(зимове утримання вулично-шляхової мережі м.Миколаєва).</t>
  </si>
  <si>
    <t>Послуги з технічного огляду та випробуваеь (Послуги з утримання штучних споруд)</t>
  </si>
  <si>
    <t>Південнобузький міст, Інгульський міст, Аляудська переправа, причал на Каботажном молу</t>
  </si>
  <si>
    <t xml:space="preserve">Послуги з відкачування стічних вод (Утримання дренажного колектору та електродвигунів) </t>
  </si>
  <si>
    <t>Мікрорайон Широка балка</t>
  </si>
  <si>
    <t>ТОВ "Парксолюшин"</t>
  </si>
  <si>
    <t xml:space="preserve">Поточний ремонт мережі освітлення частини парку "Спортивний"  </t>
  </si>
  <si>
    <t xml:space="preserve"> пр.Центральному ріг вул.Генерала Карпенка</t>
  </si>
  <si>
    <t xml:space="preserve">Поточний ремонт бульварної частини </t>
  </si>
  <si>
    <t xml:space="preserve">вул.Садової від пр.Центральний до вул.Севастопільська </t>
  </si>
  <si>
    <t>ТОВ "Могарх Строй"</t>
  </si>
  <si>
    <t>Поточний ремонт мережі освітлення монументу "Стела пам'яті"</t>
  </si>
  <si>
    <t>вул.Адміральська,22</t>
  </si>
  <si>
    <t>ТОВ "ЕКОТОПТРАНС"</t>
  </si>
  <si>
    <t>Поточний ремонт тротуару</t>
  </si>
  <si>
    <t>Вул.Шосейна від проспекту Центральний до вул.Нікольська (парна сторона)</t>
  </si>
  <si>
    <t>ТОВ "Насторія"</t>
  </si>
  <si>
    <t>Вул.8 Березня (парний бік)</t>
  </si>
  <si>
    <t>КП "Миколаївкомунтранс"</t>
  </si>
  <si>
    <t>Утримання сміттєзвалищ ( Надання послуг з утримання звалища опалого листя в глиняному кар'єрі, розташованому біля міського цвинтаря поблизу с.Мішково-Погорілове)</t>
  </si>
  <si>
    <t>Міський цвинтар</t>
  </si>
  <si>
    <t>КП ММР "Миколаївські парки"</t>
  </si>
  <si>
    <t xml:space="preserve">Послуги з озеленення територій та утримання зелених насаджень (санітарне очищення, обрізка, знесення дерев, викошування газонів та длгляд за зеленими насадженнями) </t>
  </si>
  <si>
    <t>Територія парку "Перемога" з пляжем "Стрілка", сквер "Єкатериненський", пам'ятний знак "Темвод", коло "Тернівське"</t>
  </si>
  <si>
    <t>Послуги з озеленення територій та утримання зелених насаджень</t>
  </si>
  <si>
    <t>Центральний район</t>
  </si>
  <si>
    <t>КП ММР "Миколаївська ритуальна</t>
  </si>
  <si>
    <t>Поховальні та супутні послуги (догляд за кладовищами).</t>
  </si>
  <si>
    <t>Центральне міське кладовище, Нове Корабельне кладовище, Нове Матвіївське кладовище</t>
  </si>
  <si>
    <t>КСМЕП </t>
  </si>
  <si>
    <t>Послуги з фарбування направляючих пішохідних огороджень та кріплень дорожніх знаків</t>
  </si>
  <si>
    <t xml:space="preserve">Поточний ремонт світлофорних об'єктів </t>
  </si>
  <si>
    <t>вул.2 Екіпажна - 3 Воєнна</t>
  </si>
  <si>
    <t>вул.Крилова в районі ЗОШ№52</t>
  </si>
  <si>
    <t>Послуги з ремонту і технічного обслуговування аудіовізуального та оптичного обладнання (почслуги з утримання світлофорних об'єктів в м.Миколаєві).</t>
  </si>
  <si>
    <t>Послуги з ремонту, технічного обслуговування дорожньої інфраструктури і пов'язаного обладнання та супутні послуги (почслуги з керування дорожнім рухом в м.Миколаєві).</t>
  </si>
  <si>
    <t>Послуги з технічного обслуговування телекомунікаційного обладнання(послуги з  утримання автоматичної системи управління  дорожнім рухом в м.Миколаєві).</t>
  </si>
  <si>
    <t>Послуги з ремонту, технічного обслуговування дорожньої інфраструктури і пов'язаного обладнання та супутні послуги ( утримання технічних засобів регулювання дорожнім рухом в м.Миколаєві).</t>
  </si>
  <si>
    <t>АТ "ОГС"Миколаївгаз"</t>
  </si>
  <si>
    <t>Оплата за розподіл природного газу.</t>
  </si>
  <si>
    <t>ТОВ "Техно-дім груп" </t>
  </si>
  <si>
    <t>Послуги з озеленення територій та утримання зелених насаджень (догляд за об'єктом благоустрою)</t>
  </si>
  <si>
    <t>Сквер ім.Ю.І.Макарова</t>
  </si>
  <si>
    <t>Сквер "Каскадний"</t>
  </si>
  <si>
    <t xml:space="preserve">Сквер "Вербочка" з пляжем "Прибій" 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</si>
  <si>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)</t>
  </si>
  <si>
    <t>Інгульський район</t>
  </si>
  <si>
    <t>ТОВ "Сервіс ГРУП ЛТД"</t>
  </si>
  <si>
    <t>Послуги за постачання природного газу.</t>
  </si>
  <si>
    <t>"Вічний вогонь"</t>
  </si>
  <si>
    <t>Послуги замовлення  (бронювання ) потужності природного газу</t>
  </si>
  <si>
    <t>ТОВ "Південьагрохімсервіс"</t>
  </si>
  <si>
    <t>Утилізація сміття та поводження зі сміттям ( Послуги з санітарного очищення об'єктів благоустрою )</t>
  </si>
  <si>
    <t>Заводський район</t>
  </si>
  <si>
    <t>Послуги у сфері ландшафтної архітектури (Поослуги з утримання гідрологічної пам'ятки природи місцевого значення)</t>
  </si>
  <si>
    <t>"Турецький фонтан"</t>
  </si>
  <si>
    <t>ТОВ "Арника-ЮГ"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</si>
  <si>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та багаторічними квітами на об'єктах благоустрою)</t>
  </si>
  <si>
    <t>ТОВ "Будсерівс-НК"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</si>
  <si>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пр.Центральний  та скверів: "Квітковий", "Захисників правопорядку", ім.Лягіна, "Трояндовий", "Екологіс", ім.Александрова, коло "пушкінське", Еліпс, коло"Садове", коло на 11 Слобідській)</t>
  </si>
  <si>
    <t>пр-т Центральний, сквери "Квітковий", "Захисників правопорядку", ім.Лягіна, "Трояндовий", "Екологіс", ім.Александрова, коло "Пушкінське", Еліпс, коло"Садове", коло на 11 Слобідській</t>
  </si>
  <si>
    <t>ФОП Негура І.В.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</si>
  <si>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розташованих на бульварних частинах: вул.Погранична, вул.Чкалова, вул.Садова (від вул.Чкалова до вул.Кузнецької), зелена зона по вул.Садова-Погранична, коло по вул.Садова-Чкалова, коло по вул.Погранична-пр.Богоявленський )</t>
  </si>
  <si>
    <t>Бульварні частини: вул.Погранична, вул.Чкалова, вул.Садова,вул.Кузнецька</t>
  </si>
  <si>
    <t>Послуги з озеленення територій та утримання зелених насаджень ( догляд за об'єктами благоустрою зеленого господарства )</t>
  </si>
  <si>
    <t>ФОП Бутук І. М.</t>
  </si>
  <si>
    <t>Послуги з озеленення територій та утримання зелених насаджень (догляд за об'єктом благоустрою:сквер "Каштановий" з пам'ятником та фонтаном)</t>
  </si>
  <si>
    <t>Сквер "Каштановий"</t>
  </si>
  <si>
    <t>Послуги з озеленення територій та утримання зелених насаджень (догляд за об'єктом благоустрою:сквер ім.Чорновола з фонтаном та вазами)</t>
  </si>
  <si>
    <t xml:space="preserve">Сквер ім.Чорновола </t>
  </si>
  <si>
    <t>Послуги з озеленення територій та утримання зелених насаджень (догляд за об'єктом благоустрою:сквер Ради Європи з фонтанами, водопроводами та квітниками)</t>
  </si>
  <si>
    <t>Сквер Ради Європи</t>
  </si>
  <si>
    <t>ФОП Яковенко А.Ю.</t>
  </si>
  <si>
    <t>вул.3 Слобідська ріг пр.Центральний (парний бік)</t>
  </si>
  <si>
    <t>вул.Садова від вул.Спаська до вул.Велика Морська (непарний бік)</t>
  </si>
  <si>
    <t>вул.Спаська від вул.Пушкінська до вул.Наваринська (парний бік)</t>
  </si>
  <si>
    <t>ФОП Мироненко А.А.</t>
  </si>
  <si>
    <t>Послуги з озеленення територій та утримання зелених насаджень (догляд за об'єктами благоустрою зеленого господарства)</t>
  </si>
  <si>
    <t>ФОП Малярчук В.М.</t>
  </si>
  <si>
    <t>вул.Набережна від вул.Пушкінська до вул.Фалеєвська (непарний бік)</t>
  </si>
  <si>
    <t>ФОП Барбарош О.В.</t>
  </si>
  <si>
    <t>вул.Оберегова</t>
  </si>
  <si>
    <t>пр.Героїв України</t>
  </si>
  <si>
    <t>ФОП Аніщеко С.В.</t>
  </si>
  <si>
    <t>Сквер ім.68 Десантників, сквер біля будівлі облдержадміністрації,розташованих в Центральному районі</t>
  </si>
  <si>
    <t>ТОВ "НІК-ІНСЕРВІС"</t>
  </si>
  <si>
    <t>Поточний ремонт приладу обліку теплової енергії по вул. Молодогвардійська, 32</t>
  </si>
  <si>
    <t>Поточний ремонт приладу обліку теплової енергії по вул. Генерала Карпенко, 35-А</t>
  </si>
  <si>
    <t>Поточний ремонт приладу обліку теплової енергії по вул. Біла, 61-А</t>
  </si>
  <si>
    <t>Поточний ремонт приладу обліку теплової енергії по пр. Богоявленський, 53-А</t>
  </si>
  <si>
    <t>Поточний ремонт приладу обліку теплової енергії по пр. Богоявленський, 320</t>
  </si>
  <si>
    <t>Поточний ремонт приладу обліку теплової енергії по вул. Ходорєва, 16</t>
  </si>
  <si>
    <t>Поточний ремонт приладу обліку теплової енергії по вул. Новобудівна, 7/1</t>
  </si>
  <si>
    <t>Поточний ремонт приладу обліку теплової енергії по вул. Нікольська, 16</t>
  </si>
  <si>
    <t>Поточний ремонт приладу обліку теплової енергії по вул. Молодогвардійська, 28</t>
  </si>
  <si>
    <t>Поточний ремонт приладу обліку теплової енергії по вул. Миколаївська, 19-А</t>
  </si>
  <si>
    <t>Поточний ремонт приладу обліку теплової енергії по вул. Київська, 2</t>
  </si>
  <si>
    <t>Поточний ремонт приладу обліку теплової енергії по вул. Біла, 65</t>
  </si>
  <si>
    <t>Поточний ремонт приладу обліку теплової енергії по вул. Авангардна, 51</t>
  </si>
  <si>
    <t>Поточний ремонт приладу обліку теплової енергії по пр. Богоявленський, 307</t>
  </si>
  <si>
    <t>Поточний ремонт приладу обліку теплової енергії по вул. Садова, 31-А</t>
  </si>
  <si>
    <t>Поточний ремонт приладу обліку теплової енергії по вул. Набережна, 25/2</t>
  </si>
  <si>
    <t>Поточний ремонт приладу обліку теплової енергії по вул. Мостобудівників, 3</t>
  </si>
  <si>
    <t>Поточний ремонт приладу обліку теплової енергії по вул. Молодогвардійська, 63</t>
  </si>
  <si>
    <t>Поточний ремонт приладу обліку теплової енергії по вул. Молодогвардійська, 42</t>
  </si>
  <si>
    <t>ПП "Будремком"</t>
  </si>
  <si>
    <t>Поточний ремонт системи водопостачання та водовідведення ж/б по вул. 12 Поздовжня, 42-Б</t>
  </si>
  <si>
    <t>КП "МИКОЛАЇВЛІФТ"</t>
  </si>
  <si>
    <t>Поточний ремонт вузлів та обладнання ліфта ж/б, вул. Соборна, 9 (вантаж.)</t>
  </si>
  <si>
    <t>Поточний ремонт вузлів та обладнання ліфта ж/б, вул. Озерна, 13-Б (п.1)</t>
  </si>
  <si>
    <t>Поточний ремонт вузлів та обладнання ліфта ж/б, вул. Галини Петрової, 18 (п.1)</t>
  </si>
  <si>
    <t>Поточний ремонт вузлів та обладнання ліфта ж/б, вул. Айвазовського, 7 (л.2)</t>
  </si>
  <si>
    <t>ТОВ "Південна ліфтова компания"</t>
  </si>
  <si>
    <t>Поточний ремонт ліфта ж/б, пр. Центральний, 186 (л.1)</t>
  </si>
  <si>
    <t>Поточний ремонт ліфта ж/б, вул 6 Слобідська, 9 (п.2)</t>
  </si>
  <si>
    <t>ФОП Седнєва І. В.</t>
  </si>
  <si>
    <t>Поточний ремонт покрівлі ж/б вул.Заводська,27/2</t>
  </si>
  <si>
    <t>Поточний ремонт покрівлі ж/б вул.Заводська,27/1</t>
  </si>
  <si>
    <t>ТОВ "Енерджи Трейд Груп"</t>
  </si>
  <si>
    <t>Поточний ремонт житлового будинку (освітлення) по вул.Пушкінська,2</t>
  </si>
  <si>
    <t>ТОВ "АЛЬЯНСБУД МИКОЛАЇВ"</t>
  </si>
  <si>
    <t>Поточний ремонт будинку по вул.Надпрудна,15</t>
  </si>
  <si>
    <t>ФОП Костенко Д. С.</t>
  </si>
  <si>
    <t>Поточний ремонт вікон сходових клітин ж/б по пров.Київський,2</t>
  </si>
  <si>
    <t>Поточний ремонт вікон сходових клітин ж/б по пров.Армійський,17</t>
  </si>
  <si>
    <t>Поточний ремонт вікон сходових клітин ж/б по пр.Героїв України,59</t>
  </si>
  <si>
    <t>ТОВ "ПІВДЕНЬ-БУДСЕРВІС"</t>
  </si>
  <si>
    <t>Поточний ремонт ганку та входу до підвалу ж/б пр. Центральний, 261</t>
  </si>
  <si>
    <t>КП ЕЛУ автодоріг</t>
  </si>
  <si>
    <t>Поточний ремонт прибудинкової територій ж/б по вул. Нікольська, 45</t>
  </si>
  <si>
    <t>ТОВ "АРГО АСП"</t>
  </si>
  <si>
    <t>Поточний ремонт електропостачання (монтаж запобіжників)  ж/б по пр.Миру,23-Б</t>
  </si>
  <si>
    <t>ТОВ "Вектор-Гранд"</t>
  </si>
  <si>
    <t>Поточний ремонт внутрішньобудинкових електричних мереж ж/б по вул. Райдужна,36</t>
  </si>
  <si>
    <t>ФОП Гасяк О. О.</t>
  </si>
  <si>
    <t>Поточний ремонт внутрішньобудинкових електричних мереж ж/б по вул. Силикатна, 267</t>
  </si>
  <si>
    <t>ЖКП ММР Бриз</t>
  </si>
  <si>
    <t>Поточний ремонт козирків ж/б вул.Г.Карпенко,51</t>
  </si>
  <si>
    <t>Департамент ЖКГ Миколаївської міської ради</t>
  </si>
  <si>
    <t>ВСЬОГО:</t>
  </si>
  <si>
    <t>Адміністрація Центрального району Миколаївської міської ради</t>
  </si>
  <si>
    <t>ФОП Тесьолкін</t>
  </si>
  <si>
    <t>утримання та  поточний ремонт майданчиків під контейнери для сміття</t>
  </si>
  <si>
    <t>утримання та  поточний ремонт майданчиків під контейнери для сміття вул.Космонавтів, 126</t>
  </si>
  <si>
    <t>вул.Космонавтів, 126</t>
  </si>
  <si>
    <t>утримання та  поточний ремонт майданчиків під контейнери для сміття вул.11 Поздовжня,31а</t>
  </si>
  <si>
    <t>вул.11 Поздовжня,31а</t>
  </si>
  <si>
    <t>утримання та  поточний ремонт майданчиків під контейнери для сміття вул.Казарського, 1а</t>
  </si>
  <si>
    <t>вул.Казарського, 1а</t>
  </si>
  <si>
    <t>утримання та  поточний ремонт майданчиків під контейнери для сміття вул.Чайковського, 36</t>
  </si>
  <si>
    <t>вул.Чайковського, 36</t>
  </si>
  <si>
    <t>утримання та  поточний ремонт майданчиків під контейнери для сміття вул.Космонавтів,130а</t>
  </si>
  <si>
    <t>вул.Космонавтів,130а</t>
  </si>
  <si>
    <t>утримання та  поточний ремонт майданчиків під контейнери для сміття вул.Космонавтів,74</t>
  </si>
  <si>
    <t>вул.Космонавтів,74</t>
  </si>
  <si>
    <t>Адміністрація Інгульського району Миколаївської міської ради</t>
  </si>
  <si>
    <t>Департамент архітектури та містобудування  Миколаївської міської ради</t>
  </si>
  <si>
    <t>Управління з питань НС та ЦЗН ММР</t>
  </si>
  <si>
    <t>Управління капітального будівництва Миколаївської міської ради</t>
  </si>
  <si>
    <t>Адміністрація Заводського району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</si>
  <si>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</si>
  <si>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з надання адміністративних послуг Миколаївської міської ради</t>
  </si>
  <si>
    <t>Поточний ремонт мереж вуличного освітлення</t>
  </si>
  <si>
    <t>Поточний ремонт мереж вуличного освітлення по вул. Єсеніна від вул. Пилипа Орлика до вул. Ударної у Корабельному районі м. Миколаєва</t>
  </si>
  <si>
    <t>вул. Єсеніна від вул. Пилипа Орлика до вул. Ударної</t>
  </si>
  <si>
    <t>Поточний ремонт мереж вуличного освітлення по вул. Єсеніна від вул. Фруктової до Об’їзної дороги та по пров. Єсеніна у Корабельному районі м. Миколаєва</t>
  </si>
  <si>
    <t>вул. Єсеніна від вул. Фруктової до Об’їзної дороги та по пров. Єсеніна</t>
  </si>
  <si>
    <t>Поточний ремонт мереж вуличного освітлення по пров. 3 Прибузький у Корабельному районі м. Миколаєва</t>
  </si>
  <si>
    <t>пров. 3 Прибузький</t>
  </si>
  <si>
    <t>ФОП Королюк (технічний нагляд)</t>
  </si>
  <si>
    <t>Поточний ремонт тротуарів</t>
  </si>
  <si>
    <t>Поточний ремонт тротуару по вул. 295-ї Стрілецької Дивізії, 75-а у Корабельному районі м. Миколаєва</t>
  </si>
  <si>
    <t>вул. 295-ї Стрілецької Дивізії, 75-а</t>
  </si>
  <si>
    <t>ФОП Озейчук С.М.</t>
  </si>
  <si>
    <t>ТОВ "Кайсер"</t>
  </si>
  <si>
    <t>Поточний ремонт тротуарної частини дороги по пр. Корабелів 12 у Корабельному районі м. Миколаєва</t>
  </si>
  <si>
    <t>пр. Корабелів, 12</t>
  </si>
  <si>
    <t>ФОП Петрушков А.Є.</t>
  </si>
  <si>
    <t>Поточний ремонт дитячих спортивних майданчиків</t>
  </si>
  <si>
    <t>Поточний ремонт огорожі спортивних майданчиків по пр. Корабелів,12 та вул. Рибна, 7 у Корабельному районі м. Миколаєва</t>
  </si>
  <si>
    <t xml:space="preserve">пр. Корабелів,12 та вул. Рибна, 7 </t>
  </si>
  <si>
    <t>Адміністрація Корабельного району Миколаївської міської ради</t>
  </si>
  <si>
    <t>Управління у справах фізичної культури і спорту ММР</t>
  </si>
  <si>
    <t>ПГО ЦВПІ АТО "Літопис "</t>
  </si>
  <si>
    <t xml:space="preserve">Послуги з поточного ремонту ганку та паркану Великокорениського будинку культури за адресою: м.Миколаїв, вул.Миколаївських десантників, 4 </t>
  </si>
  <si>
    <t>Облаштування прилеглої території Великокорениського будинку культури</t>
  </si>
  <si>
    <t xml:space="preserve"> м. Миколаїв, мікрорайон Велика Корениха,  вул. Миколаївських десантників, 4</t>
  </si>
  <si>
    <t>Управління з питань культури та охорони культурної спадщини ММР</t>
  </si>
  <si>
    <t>Департамент енергетики, енергозбередення та запровадження інноваційних технологій Миколаївської міської ради.</t>
  </si>
  <si>
    <t>Всього по МТЦ</t>
  </si>
  <si>
    <t>ТОВ Дарісбуд</t>
  </si>
  <si>
    <t xml:space="preserve">Поточний ремонт приміщення </t>
  </si>
  <si>
    <t>Відділення міського територіального центру в Центрального району</t>
  </si>
  <si>
    <t>м.Миколаїв, вул. Шевченко,19-А</t>
  </si>
  <si>
    <t>Поточний ремонт покрівлі будівлі</t>
  </si>
  <si>
    <t>Відділення міського територіального центру в Інгульському районі м.Миколаєва</t>
  </si>
  <si>
    <t>вул.12 Поздовжня, 50-А</t>
  </si>
  <si>
    <t>Міський територіальний центр соціального обслуговування (надання соціальних послуг)</t>
  </si>
  <si>
    <t>по ДПСЗН</t>
  </si>
  <si>
    <t>ПП "Югтепломер-сервіс"</t>
  </si>
  <si>
    <t>Поточний ремонт стстеми опалення в приміщенні ДПСЗН ММР за адресою вул. Мала Морська , 19</t>
  </si>
  <si>
    <t>Поточний ремонт приміщення ДПСЗН ММР за адресою вул. Мала Морська , 19</t>
  </si>
  <si>
    <t>м.Миколаїв, вул. Мала Морська , 19</t>
  </si>
  <si>
    <t>Департамент праці та соціального захисту населення Миколаївської міської ради</t>
  </si>
  <si>
    <t>КНВП  "Тріботехника</t>
  </si>
  <si>
    <t>Поточний ремонт із заміною вікон у приміщенні неврологічного відділення КНП ММР МЛ №1</t>
  </si>
  <si>
    <t xml:space="preserve">МЛ №1 - поточний ремонт </t>
  </si>
  <si>
    <t>м.Миколаїв, вул. 2 Екіпажна, 5</t>
  </si>
  <si>
    <t>Управління охорони здоров'я Миколаївської міської ради</t>
  </si>
  <si>
    <t>ФОП "Кацала Віктор Олегович"</t>
  </si>
  <si>
    <t>Поточний ремонт приміщень у Миколаївському вищому професійному училищі технологій та дизайну</t>
  </si>
  <si>
    <t>Миколаївське вище професійне училище технологій та дизайну</t>
  </si>
  <si>
    <t xml:space="preserve"> м. Миколаїв,54038 вул.Крилова,7А</t>
  </si>
  <si>
    <t>Поточний ремонт покрівлі  у  Миколаївському вищому професійному училищі технологій та дизайну</t>
  </si>
  <si>
    <t>м. Миколаїв,54003 вул.Потьомкінська,37</t>
  </si>
  <si>
    <t>ФОП Володкович</t>
  </si>
  <si>
    <t>Поточний ремонт приміщення ІРЦ № 4</t>
  </si>
  <si>
    <t>Комунальна установа "Інклюзивно-ресурсний центр №4" миколаївської міської ради</t>
  </si>
  <si>
    <t>м.Миколаїв, 54056 пр.Миру 50</t>
  </si>
  <si>
    <t>Поточний ремонт санвузлів ІРЦ № 4</t>
  </si>
  <si>
    <t>Поточний ремонт приміщення з заміною вікон та дверей ІРЦ № 4</t>
  </si>
  <si>
    <t>ФОП Матіїва Ю.П.</t>
  </si>
  <si>
    <t>Поточний ремонт приміщення з заміною вікон та дверей Економічного ліцею № 2</t>
  </si>
  <si>
    <t>Миколаївський економічний ліцей № 2 ММР МО</t>
  </si>
  <si>
    <t xml:space="preserve"> м. Миколаїв,54029 вул.Робоча,2</t>
  </si>
  <si>
    <t>ТОВ "Південь Будсервіс"</t>
  </si>
  <si>
    <t>Поточний ремонт приміщення Морського ліцею</t>
  </si>
  <si>
    <t>Миколаївський морський ліцей</t>
  </si>
  <si>
    <t>м.Миколаїв, 54003  вул.Потьомкінська,138</t>
  </si>
  <si>
    <t>ТОВ"Промбудград"</t>
  </si>
  <si>
    <t>Поточний ремонт приміщення ЗЗСО №11</t>
  </si>
  <si>
    <t>Миколаївська загальноосвітня школа І-ІІІ ступенів № 11
Миколаївської міської ради Миколаївської області</t>
  </si>
  <si>
    <t>м.Миколаїв, 54056  вул. Китобоїв,3</t>
  </si>
  <si>
    <t>ФОП Бучко О.М.</t>
  </si>
  <si>
    <t>Створення умов для дітей з особливими освітніми потребами ЗЗСО № 1</t>
  </si>
  <si>
    <t>Миколаївська загальноосвітня школа І-ІІІ ступенів № 1 Миколаївської міської ради Миколаївської області</t>
  </si>
  <si>
    <t xml:space="preserve"> м. Миколаїв,54052 вул. Айвазовського</t>
  </si>
  <si>
    <t>ТОВ «Іскобар»</t>
  </si>
  <si>
    <t>Поточний ремонт покрівлі з обробкою дерев'яних конструкцій  ДНЗ №143</t>
  </si>
  <si>
    <t xml:space="preserve">Заклад дошкільної освіти № 143 "Чайка" </t>
  </si>
  <si>
    <t>м.Миколаїв ,54038 вул.Озерна 5-В</t>
  </si>
  <si>
    <t>ФОП  Дробуш Є.В.</t>
  </si>
  <si>
    <t>Поточний ремонт приміщення ЗДО №142</t>
  </si>
  <si>
    <t xml:space="preserve">Заклад дошкільної освіти № 142 </t>
  </si>
  <si>
    <t>м.Миколаїв, 54034  вул.Генерала Свиридова,38-А</t>
  </si>
  <si>
    <t>ТОВ"ІННТЕХНО"</t>
  </si>
  <si>
    <t>Поточний ремонт покрівлі ЗДО №132</t>
  </si>
  <si>
    <t>Заклад дошкільної освіти № 132</t>
  </si>
  <si>
    <t>м.Миколаїв, 54052   пр Корабелів,20</t>
  </si>
  <si>
    <t>ФОП Котков В.В.</t>
  </si>
  <si>
    <t>Поточний ремонт електромережі ЗДО №77</t>
  </si>
  <si>
    <t>ЗДО № 77 санаторного типу м. Миколаєва</t>
  </si>
  <si>
    <t>м.Миколаїв, 54017 вул.Громадянська , 48 Б</t>
  </si>
  <si>
    <t>Поточний ремонт приміщення ЗДО №77</t>
  </si>
  <si>
    <t>ФОП Писаренко В.В.</t>
  </si>
  <si>
    <t>Поточний ремонт системи водопостачання Палаца творчості учнів</t>
  </si>
  <si>
    <t>Палац творчості учнів</t>
  </si>
  <si>
    <t>м.Миколаїв, 54001   вул. Адміральська, 31</t>
  </si>
  <si>
    <t>ФОП Вербицький Д.С.</t>
  </si>
  <si>
    <t>Поточний ремонт приміщення ВСШ № 1</t>
  </si>
  <si>
    <t>Миколаївська вечірня школа № 1  Миколаївської міської ради Миколаївської області</t>
  </si>
  <si>
    <t>м.Миколаїв, 54050   вул. Гетьмана Сагайдачного, 92</t>
  </si>
  <si>
    <t>ФОП Дробуш Є.В.</t>
  </si>
  <si>
    <t>Поточний ремонт приміщення Юридичного ліцею</t>
  </si>
  <si>
    <t>Миколаївський Юридичний ліцей Миколаївської міської ради Миколаївської області</t>
  </si>
  <si>
    <t>м.Миколаїв, 54056   пр.Миру, 23-Г</t>
  </si>
  <si>
    <t>ПП "Монолітбудсервіс"</t>
  </si>
  <si>
    <t>Поточний ремонт приміщення з заміною вікон та дверей Гімназії № 4</t>
  </si>
  <si>
    <t>Гімназія № 4 Миколаївської міської ради Миколаївської області</t>
  </si>
  <si>
    <t>м.Миколаїв, 54058   вул. Лазурна, 48</t>
  </si>
  <si>
    <t>Поточний ремонт системиводопостачання,  водовідведення ЗЗСО № 42</t>
  </si>
  <si>
    <t>Заклад загальної середньої освіти № 42</t>
  </si>
  <si>
    <t>м.Миколаїв, 54031   вул.Електронна, 73</t>
  </si>
  <si>
    <t>ФОП Волошин О.Г.</t>
  </si>
  <si>
    <t>Поточний ремонт санвузлів ЗЗСО № 40</t>
  </si>
  <si>
    <t>Заклад загальної середньої освіти № 40</t>
  </si>
  <si>
    <t>м.Миколаїв, 54050   вул.Металургів, 97/1</t>
  </si>
  <si>
    <t>ФОП Круліковський К.Я.</t>
  </si>
  <si>
    <t>Поточний ремонт покрівлі з улаштуванням блискавки захисту будівлі ЗЗСО № 34</t>
  </si>
  <si>
    <t>Заклад загальної середньої освіти № 34</t>
  </si>
  <si>
    <t>м.Миколаїв, 54017   вул.Лягіна, 28</t>
  </si>
  <si>
    <t>Поточний ремонт покрівлі ЗЗСО № 30</t>
  </si>
  <si>
    <t>Заклад загальної середньої освіти № 30</t>
  </si>
  <si>
    <t>м.Миколаїв, 54007   вул.Квітнева, 50</t>
  </si>
  <si>
    <t>ТОВ "ТОПБУД ЛТД"</t>
  </si>
  <si>
    <t>Поточний ремонт системи водопостачання, водовідведення, каналізації ЗЗСО № 27</t>
  </si>
  <si>
    <t>Заклад загальної середньої освіти № 27</t>
  </si>
  <si>
    <t>м.Миколаїв, 54007   вул.О.Янати, 70</t>
  </si>
  <si>
    <t>ТОВ "НИКПОЖТЕХСЕРВИС"</t>
  </si>
  <si>
    <t>Поточний ремонт :вогнезахисна обробка деревяних конструкцій покрівлі будівлі ЗЗСО № 18</t>
  </si>
  <si>
    <t>Заклад загальної середньої освіти № 18</t>
  </si>
  <si>
    <t>м.Миколаїв, 54038   вул.Дачна,2</t>
  </si>
  <si>
    <t>Поточний ремонт приміщення з заміною вікон та дверей ЗЗСО № 10</t>
  </si>
  <si>
    <t>Заклад загальної середньої освіти № 10</t>
  </si>
  <si>
    <t>м.Миколаїв, 54034   пр.Богоявленський, 20б</t>
  </si>
  <si>
    <t>ПП "Югтепломер-Сервіс"</t>
  </si>
  <si>
    <t>Поточний ремонт системи опалення ЗДО № 141</t>
  </si>
  <si>
    <t xml:space="preserve">Заклад дошкільної освіти № 141 "Зірочка" </t>
  </si>
  <si>
    <t xml:space="preserve"> м. Миколаїв           54025            пр.Героїв України, 85-А</t>
  </si>
  <si>
    <t>Поточний ремонт двору ЗДО № 93</t>
  </si>
  <si>
    <t xml:space="preserve">Заклад дошкільної освіти № 93 "Ювілейний" </t>
  </si>
  <si>
    <t xml:space="preserve">  м. Миколаїв           54034                                       пр. Богоявленський, 24/1</t>
  </si>
  <si>
    <t>Поточний ремонт системи водопостачання ЗДО № 92</t>
  </si>
  <si>
    <t xml:space="preserve">Заклад дошкільної освіти № 92 "Світлячок" </t>
  </si>
  <si>
    <t xml:space="preserve"> м. Миколаїв            54036                               вул. Гастело, 14-А</t>
  </si>
  <si>
    <t>Поточний ремонт двору ЗДО № 75</t>
  </si>
  <si>
    <t xml:space="preserve">Заклад дошкільної освіти № 75 "Волошка" </t>
  </si>
  <si>
    <t xml:space="preserve">  м. Миколаїв     54028               вул. 3 Лінія, 17-А</t>
  </si>
  <si>
    <t>Поточний ремонт двору ЗДО № 48</t>
  </si>
  <si>
    <t xml:space="preserve">Заклад дошкільної освіти № 48 "Ластівка" </t>
  </si>
  <si>
    <t xml:space="preserve">  м. Миколаїв       54017                 вул. Громадянська, 44б</t>
  </si>
  <si>
    <t>Поточний ремонт покрівлі з улаштуванням блискавки захисту будівлі ЗДО № 47</t>
  </si>
  <si>
    <t xml:space="preserve">Заклад дошкільної освіти № 47 "Барвинок" </t>
  </si>
  <si>
    <t>м. Миколаїв      54034                       пр. Миру, 13-А</t>
  </si>
  <si>
    <t>Управління освіти Миколаївської міської ради</t>
  </si>
  <si>
    <t>Виконавчий комітет Миколаївської міської ради</t>
  </si>
  <si>
    <t>Виконавець робіт/послуг (підрядник)</t>
  </si>
  <si>
    <t>Виконано, тис.грн. (з трьома дес.знаками)</t>
  </si>
  <si>
    <t>Види робіт/послуг (розшифрувати)</t>
  </si>
  <si>
    <t>Назва об'єкту</t>
  </si>
  <si>
    <t>Адреса</t>
  </si>
  <si>
    <t>тис.грн.</t>
  </si>
  <si>
    <t xml:space="preserve">Інформація про виконання поточних ремонтів за 1 квартал 2020 року по 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</si>
</sst>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4">
    <numFmt numFmtId="164" formatCode="#,##0.000\ _₴"/>
    <numFmt numFmtId="165" formatCode="#,##0.000"/>
    <numFmt numFmtId="166" formatCode="0.000"/>
    <numFmt numFmtId="167" formatCode="#,##0.0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>
      <alignment vertical="top"/>
    </xf>
    <xf numFmtId="0" fontId="1" fillId="0" borderId="0"/>
    <xf numFmtId="0" fontId="25" fillId="0" borderId="0"/>
  </cellStyleXfs>
  <cellXfs count="18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wrapText="1"/>
    </xf>
    <xf numFmtId="164" fontId="3" fillId="3" borderId="4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6" fontId="6" fillId="3" borderId="1" xfId="2" applyNumberFormat="1" applyFont="1" applyFill="1" applyBorder="1" applyAlignment="1">
      <alignment vertical="top"/>
    </xf>
    <xf numFmtId="164" fontId="6" fillId="3" borderId="4" xfId="2" applyNumberFormat="1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wrapText="1"/>
    </xf>
    <xf numFmtId="164" fontId="2" fillId="3" borderId="4" xfId="0" applyNumberFormat="1" applyFont="1" applyFill="1" applyBorder="1" applyAlignment="1">
      <alignment horizontal="right" vertical="center" wrapText="1"/>
    </xf>
    <xf numFmtId="49" fontId="6" fillId="3" borderId="1" xfId="3" applyNumberFormat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/>
    <xf numFmtId="164" fontId="2" fillId="3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left" vertical="center" wrapText="1"/>
    </xf>
    <xf numFmtId="164" fontId="9" fillId="3" borderId="1" xfId="4" applyNumberFormat="1" applyFont="1" applyFill="1" applyBorder="1" applyAlignment="1">
      <alignment horizontal="right" vertical="center" wrapText="1"/>
    </xf>
    <xf numFmtId="0" fontId="9" fillId="3" borderId="1" xfId="4" applyFont="1" applyFill="1" applyBorder="1" applyAlignment="1">
      <alignment horizontal="left" vertical="center" wrapText="1" shrinkToFit="1"/>
    </xf>
    <xf numFmtId="164" fontId="2" fillId="3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6" fontId="9" fillId="3" borderId="1" xfId="4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3" borderId="1" xfId="5" applyFont="1" applyFill="1" applyBorder="1" applyAlignment="1">
      <alignment horizontal="left" vertical="center"/>
    </xf>
    <xf numFmtId="166" fontId="6" fillId="3" borderId="1" xfId="5" applyNumberFormat="1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left" vertical="center" wrapText="1"/>
    </xf>
    <xf numFmtId="0" fontId="6" fillId="0" borderId="5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166" fontId="11" fillId="0" borderId="1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left" vertical="top" wrapText="1"/>
    </xf>
    <xf numFmtId="166" fontId="6" fillId="0" borderId="7" xfId="0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166" fontId="10" fillId="0" borderId="11" xfId="0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right" vertical="center" wrapText="1"/>
    </xf>
    <xf numFmtId="0" fontId="10" fillId="0" borderId="11" xfId="0" applyFont="1" applyFill="1" applyBorder="1"/>
    <xf numFmtId="0" fontId="10" fillId="0" borderId="12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6" fillId="0" borderId="1" xfId="6" applyFont="1" applyBorder="1" applyAlignment="1" applyProtection="1"/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6" fillId="0" borderId="1" xfId="6" applyFont="1" applyBorder="1" applyAlignment="1" applyProtection="1"/>
    <xf numFmtId="166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 wrapText="1"/>
    </xf>
    <xf numFmtId="167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left" vertical="center" wrapText="1"/>
    </xf>
    <xf numFmtId="166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vertical="center" wrapText="1"/>
    </xf>
    <xf numFmtId="0" fontId="18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/>
    </xf>
    <xf numFmtId="0" fontId="18" fillId="4" borderId="1" xfId="0" applyFont="1" applyFill="1" applyBorder="1"/>
    <xf numFmtId="166" fontId="19" fillId="4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49" fontId="18" fillId="4" borderId="1" xfId="0" applyNumberFormat="1" applyFont="1" applyFill="1" applyBorder="1" applyAlignment="1">
      <alignment wrapText="1"/>
    </xf>
    <xf numFmtId="166" fontId="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 wrapText="1"/>
    </xf>
    <xf numFmtId="0" fontId="18" fillId="4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wrapText="1"/>
    </xf>
    <xf numFmtId="0" fontId="18" fillId="0" borderId="1" xfId="0" applyFont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left" wrapText="1"/>
    </xf>
    <xf numFmtId="0" fontId="18" fillId="4" borderId="5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vertical="center" wrapText="1"/>
    </xf>
    <xf numFmtId="166" fontId="20" fillId="4" borderId="1" xfId="0" applyNumberFormat="1" applyFont="1" applyFill="1" applyBorder="1" applyAlignment="1">
      <alignment horizontal="center" vertical="center" wrapText="1"/>
    </xf>
    <xf numFmtId="166" fontId="18" fillId="4" borderId="1" xfId="0" applyNumberFormat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justify" wrapText="1"/>
    </xf>
    <xf numFmtId="166" fontId="18" fillId="4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</cellXfs>
  <cellStyles count="10">
    <cellStyle name="Гиперссылка" xfId="6" builtinId="8"/>
    <cellStyle name="Звичайний_Додаток _ 3 зм_ни 4575 2" xfId="7"/>
    <cellStyle name="Обычный" xfId="0" builtinId="0"/>
    <cellStyle name="Обычный 2" xfId="5"/>
    <cellStyle name="Обычный 3" xfId="1"/>
    <cellStyle name="Обычный 4" xfId="8"/>
    <cellStyle name="Обычный_1 2" xfId="4"/>
    <cellStyle name="Обычный_1 кв.2019 1216020" xfId="3"/>
    <cellStyle name="Обычный_1 півр. 2018" xfId="2"/>
    <cellStyle name="Стиль 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6"/>
  <sheetViews>
    <sheetView tabSelected="1" view="pageBreakPreview" zoomScale="110" zoomScaleSheetLayoutView="110" workbookViewId="0">
      <pane ySplit="4" topLeftCell="A5" activePane="bottomLeft" state="frozen"/>
      <selection pane="bottomLeft" activeCell="C39" sqref="C39"/>
    </sheetView>
  </sheetViews>
  <sheetFormatPr defaultColWidth="8.85546875" defaultRowHeight="15"/>
  <cols>
    <col min="1" max="1" width="25.7109375" style="2" customWidth="1"/>
    <col min="2" max="2" width="36.85546875" style="2" customWidth="1"/>
    <col min="3" max="3" width="31.85546875" style="2" customWidth="1"/>
    <col min="4" max="4" width="20.28515625" style="2" customWidth="1"/>
    <col min="5" max="5" width="31.140625" style="2" bestFit="1" customWidth="1"/>
    <col min="6" max="16384" width="8.85546875" style="1"/>
  </cols>
  <sheetData>
    <row r="1" spans="1:5">
      <c r="A1" s="184" t="s">
        <v>369</v>
      </c>
      <c r="B1" s="184"/>
      <c r="C1" s="184"/>
      <c r="D1" s="184"/>
      <c r="E1" s="184"/>
    </row>
    <row r="2" spans="1:5">
      <c r="A2" s="183" t="s">
        <v>368</v>
      </c>
      <c r="B2" s="183"/>
      <c r="C2" s="183"/>
      <c r="D2" s="183"/>
      <c r="E2" s="183"/>
    </row>
    <row r="3" spans="1:5" s="181" customFormat="1">
      <c r="A3" s="179" t="s">
        <v>367</v>
      </c>
      <c r="B3" s="182" t="s">
        <v>366</v>
      </c>
      <c r="C3" s="179" t="s">
        <v>365</v>
      </c>
      <c r="D3" s="179" t="s">
        <v>364</v>
      </c>
      <c r="E3" s="179" t="s">
        <v>363</v>
      </c>
    </row>
    <row r="4" spans="1:5" ht="17.45" customHeight="1">
      <c r="A4" s="179"/>
      <c r="B4" s="180"/>
      <c r="C4" s="179"/>
      <c r="D4" s="179"/>
      <c r="E4" s="179"/>
    </row>
    <row r="5" spans="1:5" s="89" customFormat="1" ht="13.9" customHeight="1">
      <c r="A5" s="178" t="s">
        <v>362</v>
      </c>
      <c r="B5" s="177"/>
      <c r="C5" s="177"/>
      <c r="D5" s="177"/>
      <c r="E5" s="176"/>
    </row>
    <row r="6" spans="1:5" s="175" customFormat="1">
      <c r="A6" s="71"/>
      <c r="B6" s="71" t="s">
        <v>186</v>
      </c>
      <c r="C6" s="69" t="s">
        <v>0</v>
      </c>
      <c r="D6" s="73">
        <v>0</v>
      </c>
      <c r="E6" s="69" t="s">
        <v>0</v>
      </c>
    </row>
    <row r="7" spans="1:5" s="89" customFormat="1">
      <c r="A7" s="112" t="s">
        <v>361</v>
      </c>
      <c r="B7" s="112"/>
      <c r="C7" s="112"/>
      <c r="D7" s="112"/>
      <c r="E7" s="112"/>
    </row>
    <row r="8" spans="1:5" s="89" customFormat="1" ht="38.25">
      <c r="A8" s="169" t="s">
        <v>360</v>
      </c>
      <c r="B8" s="146" t="s">
        <v>359</v>
      </c>
      <c r="C8" s="168" t="s">
        <v>358</v>
      </c>
      <c r="D8" s="158">
        <f>39464.64/1000</f>
        <v>39.464640000000003</v>
      </c>
      <c r="E8" s="166" t="s">
        <v>324</v>
      </c>
    </row>
    <row r="9" spans="1:5" s="89" customFormat="1" ht="25.5">
      <c r="A9" s="169" t="s">
        <v>357</v>
      </c>
      <c r="B9" s="146" t="s">
        <v>356</v>
      </c>
      <c r="C9" s="174" t="s">
        <v>355</v>
      </c>
      <c r="D9" s="158">
        <f>199929.96/1000</f>
        <v>199.92995999999999</v>
      </c>
      <c r="E9" s="170" t="s">
        <v>309</v>
      </c>
    </row>
    <row r="10" spans="1:5" s="89" customFormat="1" ht="25.5">
      <c r="A10" s="169" t="s">
        <v>354</v>
      </c>
      <c r="B10" s="146" t="s">
        <v>353</v>
      </c>
      <c r="C10" s="173" t="s">
        <v>352</v>
      </c>
      <c r="D10" s="172">
        <v>44.657019999999996</v>
      </c>
      <c r="E10" s="170" t="s">
        <v>309</v>
      </c>
    </row>
    <row r="11" spans="1:5" s="89" customFormat="1" ht="25.5">
      <c r="A11" s="169" t="s">
        <v>351</v>
      </c>
      <c r="B11" s="146" t="s">
        <v>350</v>
      </c>
      <c r="C11" s="167" t="s">
        <v>349</v>
      </c>
      <c r="D11" s="158">
        <f>6514.8/1000</f>
        <v>6.5148000000000001</v>
      </c>
      <c r="E11" s="170" t="s">
        <v>313</v>
      </c>
    </row>
    <row r="12" spans="1:5" s="89" customFormat="1" ht="25.5">
      <c r="A12" s="169" t="s">
        <v>348</v>
      </c>
      <c r="B12" s="144" t="s">
        <v>347</v>
      </c>
      <c r="C12" s="167" t="s">
        <v>346</v>
      </c>
      <c r="D12" s="171">
        <v>169.90965</v>
      </c>
      <c r="E12" s="170" t="s">
        <v>309</v>
      </c>
    </row>
    <row r="13" spans="1:5" s="89" customFormat="1" ht="25.5">
      <c r="A13" s="169" t="s">
        <v>345</v>
      </c>
      <c r="B13" s="144" t="s">
        <v>344</v>
      </c>
      <c r="C13" s="168" t="s">
        <v>343</v>
      </c>
      <c r="D13" s="158">
        <f>10036.92/1000</f>
        <v>10.03692</v>
      </c>
      <c r="E13" s="148" t="s">
        <v>342</v>
      </c>
    </row>
    <row r="14" spans="1:5" s="89" customFormat="1" ht="25.5">
      <c r="A14" s="165" t="s">
        <v>341</v>
      </c>
      <c r="B14" s="164" t="s">
        <v>340</v>
      </c>
      <c r="C14" s="162" t="s">
        <v>339</v>
      </c>
      <c r="D14" s="161">
        <f>199994.56/1000</f>
        <v>199.99456000000001</v>
      </c>
      <c r="E14" s="148" t="s">
        <v>309</v>
      </c>
    </row>
    <row r="15" spans="1:5" s="89" customFormat="1" ht="38.25">
      <c r="A15" s="165" t="s">
        <v>338</v>
      </c>
      <c r="B15" s="164" t="s">
        <v>337</v>
      </c>
      <c r="C15" s="167" t="s">
        <v>336</v>
      </c>
      <c r="D15" s="161">
        <f>64474.73/1000</f>
        <v>64.474730000000008</v>
      </c>
      <c r="E15" s="148" t="s">
        <v>335</v>
      </c>
    </row>
    <row r="16" spans="1:5" s="89" customFormat="1" ht="38.25">
      <c r="A16" s="165" t="s">
        <v>334</v>
      </c>
      <c r="B16" s="164" t="s">
        <v>333</v>
      </c>
      <c r="C16" s="162" t="s">
        <v>332</v>
      </c>
      <c r="D16" s="161">
        <f>79891.86/1000</f>
        <v>79.891859999999994</v>
      </c>
      <c r="E16" s="148" t="s">
        <v>331</v>
      </c>
    </row>
    <row r="17" spans="1:5" s="89" customFormat="1" ht="25.5">
      <c r="A17" s="165" t="s">
        <v>330</v>
      </c>
      <c r="B17" s="164" t="s">
        <v>329</v>
      </c>
      <c r="C17" s="162" t="s">
        <v>328</v>
      </c>
      <c r="D17" s="161">
        <f>34994.07/1000</f>
        <v>34.994070000000001</v>
      </c>
      <c r="E17" s="148" t="s">
        <v>309</v>
      </c>
    </row>
    <row r="18" spans="1:5" s="89" customFormat="1" ht="38.25">
      <c r="A18" s="165" t="s">
        <v>327</v>
      </c>
      <c r="B18" s="164" t="s">
        <v>326</v>
      </c>
      <c r="C18" s="162" t="s">
        <v>325</v>
      </c>
      <c r="D18" s="161">
        <f>54733.96/1000</f>
        <v>54.733959999999996</v>
      </c>
      <c r="E18" s="166" t="s">
        <v>324</v>
      </c>
    </row>
    <row r="19" spans="1:5" s="89" customFormat="1" ht="25.5">
      <c r="A19" s="165" t="s">
        <v>323</v>
      </c>
      <c r="B19" s="164" t="s">
        <v>322</v>
      </c>
      <c r="C19" s="162" t="s">
        <v>321</v>
      </c>
      <c r="D19" s="161">
        <f>21828.83/1000</f>
        <v>21.828830000000004</v>
      </c>
      <c r="E19" s="148" t="s">
        <v>320</v>
      </c>
    </row>
    <row r="20" spans="1:5" s="89" customFormat="1" ht="38.25">
      <c r="A20" s="165" t="s">
        <v>319</v>
      </c>
      <c r="B20" s="164" t="s">
        <v>318</v>
      </c>
      <c r="C20" s="162" t="s">
        <v>317</v>
      </c>
      <c r="D20" s="161">
        <f>14834.4/1000</f>
        <v>14.8344</v>
      </c>
      <c r="E20" s="148" t="s">
        <v>313</v>
      </c>
    </row>
    <row r="21" spans="1:5" s="89" customFormat="1" ht="25.5">
      <c r="A21" s="160" t="s">
        <v>316</v>
      </c>
      <c r="B21" s="159" t="s">
        <v>315</v>
      </c>
      <c r="C21" s="162" t="s">
        <v>314</v>
      </c>
      <c r="D21" s="161">
        <f>84950.4/1000</f>
        <v>84.950399999999988</v>
      </c>
      <c r="E21" s="163" t="s">
        <v>313</v>
      </c>
    </row>
    <row r="22" spans="1:5" s="89" customFormat="1" ht="38.25">
      <c r="A22" s="160" t="s">
        <v>312</v>
      </c>
      <c r="B22" s="159" t="s">
        <v>311</v>
      </c>
      <c r="C22" s="162" t="s">
        <v>310</v>
      </c>
      <c r="D22" s="161">
        <f>199993.56/1000</f>
        <v>199.99356</v>
      </c>
      <c r="E22" s="148" t="s">
        <v>309</v>
      </c>
    </row>
    <row r="23" spans="1:5" s="89" customFormat="1" ht="38.25">
      <c r="A23" s="160" t="s">
        <v>308</v>
      </c>
      <c r="B23" s="159" t="s">
        <v>307</v>
      </c>
      <c r="C23" s="162" t="s">
        <v>306</v>
      </c>
      <c r="D23" s="161">
        <f>21892.69/1000</f>
        <v>21.892689999999998</v>
      </c>
      <c r="E23" s="148" t="s">
        <v>305</v>
      </c>
    </row>
    <row r="24" spans="1:5" s="89" customFormat="1" ht="38.25">
      <c r="A24" s="160" t="s">
        <v>304</v>
      </c>
      <c r="B24" s="159" t="s">
        <v>303</v>
      </c>
      <c r="C24" s="159" t="s">
        <v>302</v>
      </c>
      <c r="D24" s="158">
        <f>13892.33/1000</f>
        <v>13.892329999999999</v>
      </c>
      <c r="E24" s="148" t="s">
        <v>301</v>
      </c>
    </row>
    <row r="25" spans="1:5" s="89" customFormat="1" ht="25.5">
      <c r="A25" s="157" t="s">
        <v>299</v>
      </c>
      <c r="B25" s="148" t="s">
        <v>298</v>
      </c>
      <c r="C25" s="146" t="s">
        <v>300</v>
      </c>
      <c r="D25" s="145">
        <v>79.990359999999995</v>
      </c>
      <c r="E25" s="144" t="s">
        <v>296</v>
      </c>
    </row>
    <row r="26" spans="1:5" s="89" customFormat="1" ht="25.5">
      <c r="A26" s="157" t="s">
        <v>299</v>
      </c>
      <c r="B26" s="148" t="s">
        <v>298</v>
      </c>
      <c r="C26" s="146" t="s">
        <v>297</v>
      </c>
      <c r="D26" s="145">
        <v>20</v>
      </c>
      <c r="E26" s="144" t="s">
        <v>296</v>
      </c>
    </row>
    <row r="27" spans="1:5" s="89" customFormat="1" ht="25.5">
      <c r="A27" s="157" t="s">
        <v>295</v>
      </c>
      <c r="B27" s="148" t="s">
        <v>294</v>
      </c>
      <c r="C27" s="146" t="s">
        <v>293</v>
      </c>
      <c r="D27" s="145">
        <v>112.724</v>
      </c>
      <c r="E27" s="156" t="s">
        <v>292</v>
      </c>
    </row>
    <row r="28" spans="1:5" s="89" customFormat="1" ht="25.5">
      <c r="A28" s="157" t="s">
        <v>291</v>
      </c>
      <c r="B28" s="148" t="s">
        <v>290</v>
      </c>
      <c r="C28" s="146" t="s">
        <v>289</v>
      </c>
      <c r="D28" s="145">
        <v>25.988</v>
      </c>
      <c r="E28" s="144" t="s">
        <v>288</v>
      </c>
    </row>
    <row r="29" spans="1:5" s="89" customFormat="1" ht="38.25">
      <c r="A29" s="147" t="s">
        <v>287</v>
      </c>
      <c r="B29" s="148" t="s">
        <v>286</v>
      </c>
      <c r="C29" s="146" t="s">
        <v>285</v>
      </c>
      <c r="D29" s="145">
        <v>115.184</v>
      </c>
      <c r="E29" s="156" t="s">
        <v>284</v>
      </c>
    </row>
    <row r="30" spans="1:5" s="89" customFormat="1" ht="38.25">
      <c r="A30" s="147" t="s">
        <v>283</v>
      </c>
      <c r="B30" s="146" t="s">
        <v>282</v>
      </c>
      <c r="C30" s="146" t="s">
        <v>281</v>
      </c>
      <c r="D30" s="154">
        <v>129.92500000000001</v>
      </c>
      <c r="E30" s="155" t="s">
        <v>280</v>
      </c>
    </row>
    <row r="31" spans="1:5" s="89" customFormat="1" ht="51.75">
      <c r="A31" s="153" t="s">
        <v>279</v>
      </c>
      <c r="B31" s="148" t="s">
        <v>278</v>
      </c>
      <c r="C31" s="146" t="s">
        <v>277</v>
      </c>
      <c r="D31" s="154">
        <v>199.99799999999999</v>
      </c>
      <c r="E31" s="152" t="s">
        <v>276</v>
      </c>
    </row>
    <row r="32" spans="1:5" s="89" customFormat="1" ht="26.25">
      <c r="A32" s="153" t="s">
        <v>275</v>
      </c>
      <c r="B32" s="146" t="s">
        <v>274</v>
      </c>
      <c r="C32" s="146" t="s">
        <v>273</v>
      </c>
      <c r="D32" s="151">
        <v>106.298</v>
      </c>
      <c r="E32" s="152" t="s">
        <v>272</v>
      </c>
    </row>
    <row r="33" spans="1:5" s="89" customFormat="1" ht="38.25">
      <c r="A33" s="147" t="s">
        <v>271</v>
      </c>
      <c r="B33" s="146" t="s">
        <v>270</v>
      </c>
      <c r="C33" s="146" t="s">
        <v>269</v>
      </c>
      <c r="D33" s="151">
        <v>25</v>
      </c>
      <c r="E33" s="150" t="s">
        <v>268</v>
      </c>
    </row>
    <row r="34" spans="1:5" s="89" customFormat="1" ht="38.25">
      <c r="A34" s="147" t="s">
        <v>265</v>
      </c>
      <c r="B34" s="146" t="s">
        <v>264</v>
      </c>
      <c r="C34" s="146" t="s">
        <v>267</v>
      </c>
      <c r="D34" s="149">
        <v>14.842000000000001</v>
      </c>
      <c r="E34" s="148" t="s">
        <v>262</v>
      </c>
    </row>
    <row r="35" spans="1:5" s="89" customFormat="1" ht="38.25">
      <c r="A35" s="147" t="s">
        <v>265</v>
      </c>
      <c r="B35" s="146" t="s">
        <v>264</v>
      </c>
      <c r="C35" s="146" t="s">
        <v>266</v>
      </c>
      <c r="D35" s="149">
        <v>121.152</v>
      </c>
      <c r="E35" s="148" t="s">
        <v>262</v>
      </c>
    </row>
    <row r="36" spans="1:5" s="89" customFormat="1" ht="38.25">
      <c r="A36" s="147" t="s">
        <v>265</v>
      </c>
      <c r="B36" s="146" t="s">
        <v>264</v>
      </c>
      <c r="C36" s="146" t="s">
        <v>263</v>
      </c>
      <c r="D36" s="149">
        <v>13.954000000000001</v>
      </c>
      <c r="E36" s="148" t="s">
        <v>262</v>
      </c>
    </row>
    <row r="37" spans="1:5" s="89" customFormat="1" ht="51">
      <c r="A37" s="147" t="s">
        <v>261</v>
      </c>
      <c r="B37" s="146" t="s">
        <v>258</v>
      </c>
      <c r="C37" s="146" t="s">
        <v>260</v>
      </c>
      <c r="D37" s="145">
        <v>92</v>
      </c>
      <c r="E37" s="144" t="s">
        <v>256</v>
      </c>
    </row>
    <row r="38" spans="1:5" s="89" customFormat="1" ht="51">
      <c r="A38" s="147" t="s">
        <v>259</v>
      </c>
      <c r="B38" s="146" t="s">
        <v>258</v>
      </c>
      <c r="C38" s="146" t="s">
        <v>257</v>
      </c>
      <c r="D38" s="145">
        <v>28</v>
      </c>
      <c r="E38" s="144" t="s">
        <v>256</v>
      </c>
    </row>
    <row r="39" spans="1:5" s="89" customFormat="1">
      <c r="A39" s="143"/>
      <c r="B39" s="142" t="s">
        <v>186</v>
      </c>
      <c r="C39" s="140" t="s">
        <v>0</v>
      </c>
      <c r="D39" s="141">
        <f>SUM(D8:D38)</f>
        <v>2347.0497399999999</v>
      </c>
      <c r="E39" s="140" t="s">
        <v>0</v>
      </c>
    </row>
    <row r="40" spans="1:5">
      <c r="A40" s="139" t="s">
        <v>255</v>
      </c>
      <c r="B40" s="112"/>
      <c r="C40" s="112"/>
      <c r="D40" s="112"/>
      <c r="E40" s="138"/>
    </row>
    <row r="41" spans="1:5" ht="60">
      <c r="A41" s="14" t="s">
        <v>254</v>
      </c>
      <c r="B41" s="54" t="s">
        <v>253</v>
      </c>
      <c r="C41" s="136" t="s">
        <v>252</v>
      </c>
      <c r="D41" s="137">
        <v>199</v>
      </c>
      <c r="E41" s="136" t="s">
        <v>251</v>
      </c>
    </row>
    <row r="42" spans="1:5">
      <c r="A42" s="135"/>
      <c r="B42" s="134" t="s">
        <v>186</v>
      </c>
      <c r="C42" s="133" t="s">
        <v>0</v>
      </c>
      <c r="D42" s="70">
        <f>SUM(D41:D41)</f>
        <v>199</v>
      </c>
      <c r="E42" s="133" t="s">
        <v>0</v>
      </c>
    </row>
    <row r="43" spans="1:5">
      <c r="A43" s="132" t="s">
        <v>250</v>
      </c>
      <c r="B43" s="7"/>
      <c r="C43" s="7"/>
      <c r="D43" s="7"/>
      <c r="E43" s="131"/>
    </row>
    <row r="44" spans="1:5" ht="60">
      <c r="A44" s="72" t="s">
        <v>249</v>
      </c>
      <c r="B44" s="127" t="s">
        <v>248</v>
      </c>
      <c r="C44" s="130" t="s">
        <v>247</v>
      </c>
      <c r="D44" s="129">
        <v>13.89</v>
      </c>
      <c r="E44" s="128" t="s">
        <v>246</v>
      </c>
    </row>
    <row r="45" spans="1:5">
      <c r="A45" s="72"/>
      <c r="B45" s="127" t="s">
        <v>245</v>
      </c>
      <c r="C45" s="126"/>
      <c r="D45" s="119">
        <f>SUM(D44:D44)</f>
        <v>13.89</v>
      </c>
      <c r="E45" s="125"/>
    </row>
    <row r="46" spans="1:5">
      <c r="A46" s="124" t="s">
        <v>244</v>
      </c>
      <c r="B46" s="124"/>
      <c r="C46" s="124"/>
      <c r="D46" s="124"/>
      <c r="E46" s="124"/>
    </row>
    <row r="47" spans="1:5" ht="45">
      <c r="A47" s="94" t="s">
        <v>243</v>
      </c>
      <c r="B47" s="94" t="s">
        <v>242</v>
      </c>
      <c r="C47" s="123" t="s">
        <v>241</v>
      </c>
      <c r="D47" s="95">
        <v>23.122</v>
      </c>
      <c r="E47" s="122" t="s">
        <v>237</v>
      </c>
    </row>
    <row r="48" spans="1:5" ht="30">
      <c r="A48" s="96" t="s">
        <v>240</v>
      </c>
      <c r="B48" s="94" t="s">
        <v>239</v>
      </c>
      <c r="C48" s="94" t="s">
        <v>238</v>
      </c>
      <c r="D48" s="121">
        <v>47.587499999999999</v>
      </c>
      <c r="E48" s="94" t="s">
        <v>237</v>
      </c>
    </row>
    <row r="49" spans="1:5">
      <c r="A49" s="118"/>
      <c r="B49" s="120" t="s">
        <v>236</v>
      </c>
      <c r="C49" s="116" t="s">
        <v>0</v>
      </c>
      <c r="D49" s="119">
        <f>SUM(D47:D48)</f>
        <v>70.709499999999991</v>
      </c>
      <c r="E49" s="116" t="s">
        <v>0</v>
      </c>
    </row>
    <row r="50" spans="1:5">
      <c r="A50" s="118"/>
      <c r="B50" s="84" t="s">
        <v>186</v>
      </c>
      <c r="C50" s="116" t="s">
        <v>0</v>
      </c>
      <c r="D50" s="117">
        <f>D49+D45</f>
        <v>84.599499999999992</v>
      </c>
      <c r="E50" s="116" t="s">
        <v>0</v>
      </c>
    </row>
    <row r="51" spans="1:5" ht="13.9" customHeight="1">
      <c r="A51" s="115" t="s">
        <v>235</v>
      </c>
      <c r="B51" s="114"/>
      <c r="C51" s="114"/>
      <c r="D51" s="114"/>
      <c r="E51" s="114"/>
    </row>
    <row r="52" spans="1:5">
      <c r="A52" s="113"/>
      <c r="B52" s="84" t="s">
        <v>186</v>
      </c>
      <c r="C52" s="69" t="s">
        <v>0</v>
      </c>
      <c r="D52" s="70">
        <f>SUM(D51:D51)</f>
        <v>0</v>
      </c>
      <c r="E52" s="69" t="s">
        <v>0</v>
      </c>
    </row>
    <row r="53" spans="1:5" s="89" customFormat="1">
      <c r="A53" s="112" t="s">
        <v>234</v>
      </c>
      <c r="B53" s="112"/>
      <c r="C53" s="112"/>
      <c r="D53" s="112"/>
      <c r="E53" s="112"/>
    </row>
    <row r="54" spans="1:5" s="89" customFormat="1" ht="90">
      <c r="A54" s="110" t="s">
        <v>233</v>
      </c>
      <c r="B54" s="110" t="s">
        <v>232</v>
      </c>
      <c r="C54" s="110" t="s">
        <v>231</v>
      </c>
      <c r="D54" s="111">
        <v>57.662999999999997</v>
      </c>
      <c r="E54" s="110" t="s">
        <v>230</v>
      </c>
    </row>
    <row r="55" spans="1:5" s="89" customFormat="1" ht="15.75" thickBot="1">
      <c r="A55" s="109"/>
      <c r="B55" s="108" t="s">
        <v>186</v>
      </c>
      <c r="C55" s="103" t="s">
        <v>0</v>
      </c>
      <c r="D55" s="107">
        <v>57.662999999999997</v>
      </c>
      <c r="E55" s="103" t="s">
        <v>0</v>
      </c>
    </row>
    <row r="56" spans="1:5" s="89" customFormat="1" ht="13.9" customHeight="1">
      <c r="A56" s="106" t="s">
        <v>229</v>
      </c>
      <c r="B56" s="106"/>
      <c r="C56" s="106"/>
      <c r="D56" s="106"/>
      <c r="E56" s="106"/>
    </row>
    <row r="57" spans="1:5" s="102" customFormat="1" ht="15.75" thickBot="1">
      <c r="A57" s="105"/>
      <c r="B57" s="71" t="s">
        <v>186</v>
      </c>
      <c r="C57" s="103" t="s">
        <v>0</v>
      </c>
      <c r="D57" s="104">
        <v>0</v>
      </c>
      <c r="E57" s="103" t="s">
        <v>0</v>
      </c>
    </row>
    <row r="58" spans="1:5" s="89" customFormat="1" ht="15.75" customHeight="1">
      <c r="A58" s="101" t="s">
        <v>228</v>
      </c>
      <c r="B58" s="100"/>
      <c r="C58" s="100"/>
      <c r="D58" s="100"/>
      <c r="E58" s="99"/>
    </row>
    <row r="59" spans="1:5" s="89" customFormat="1" ht="54.75" customHeight="1">
      <c r="A59" s="94" t="s">
        <v>227</v>
      </c>
      <c r="B59" s="94" t="s">
        <v>226</v>
      </c>
      <c r="C59" s="96" t="s">
        <v>225</v>
      </c>
      <c r="D59" s="97">
        <v>99.999660000000006</v>
      </c>
      <c r="E59" s="94" t="s">
        <v>224</v>
      </c>
    </row>
    <row r="60" spans="1:5" s="89" customFormat="1" ht="48" customHeight="1">
      <c r="A60" s="94" t="s">
        <v>223</v>
      </c>
      <c r="B60" s="94" t="s">
        <v>222</v>
      </c>
      <c r="C60" s="96" t="s">
        <v>217</v>
      </c>
      <c r="D60" s="97">
        <v>109.71339999999999</v>
      </c>
      <c r="E60" s="94" t="s">
        <v>221</v>
      </c>
    </row>
    <row r="61" spans="1:5" s="89" customFormat="1" ht="53.25" customHeight="1">
      <c r="A61" s="94" t="s">
        <v>219</v>
      </c>
      <c r="B61" s="94" t="s">
        <v>218</v>
      </c>
      <c r="C61" s="96" t="s">
        <v>217</v>
      </c>
      <c r="D61" s="97">
        <v>71.588449999999995</v>
      </c>
      <c r="E61" s="94" t="s">
        <v>220</v>
      </c>
    </row>
    <row r="62" spans="1:5" s="89" customFormat="1" ht="53.25" customHeight="1">
      <c r="A62" s="94" t="s">
        <v>219</v>
      </c>
      <c r="B62" s="94" t="s">
        <v>218</v>
      </c>
      <c r="C62" s="96" t="s">
        <v>217</v>
      </c>
      <c r="D62" s="98">
        <v>1.0445800000000001</v>
      </c>
      <c r="E62" s="19" t="s">
        <v>216</v>
      </c>
    </row>
    <row r="63" spans="1:5" s="89" customFormat="1" ht="50.25" customHeight="1">
      <c r="A63" s="94" t="s">
        <v>215</v>
      </c>
      <c r="B63" s="94" t="s">
        <v>214</v>
      </c>
      <c r="C63" s="96" t="s">
        <v>209</v>
      </c>
      <c r="D63" s="97">
        <v>101.16056</v>
      </c>
      <c r="E63" s="94" t="s">
        <v>18</v>
      </c>
    </row>
    <row r="64" spans="1:5" s="89" customFormat="1" ht="74.25" customHeight="1">
      <c r="A64" s="94" t="s">
        <v>213</v>
      </c>
      <c r="B64" s="94" t="s">
        <v>212</v>
      </c>
      <c r="C64" s="96" t="s">
        <v>209</v>
      </c>
      <c r="D64" s="97">
        <v>110.81537</v>
      </c>
      <c r="E64" s="94" t="s">
        <v>18</v>
      </c>
    </row>
    <row r="65" spans="1:5" s="89" customFormat="1" ht="59.25" customHeight="1">
      <c r="A65" s="94" t="s">
        <v>211</v>
      </c>
      <c r="B65" s="94" t="s">
        <v>210</v>
      </c>
      <c r="C65" s="96" t="s">
        <v>209</v>
      </c>
      <c r="D65" s="95">
        <v>114.28601</v>
      </c>
      <c r="E65" s="94" t="s">
        <v>18</v>
      </c>
    </row>
    <row r="66" spans="1:5" s="89" customFormat="1" ht="15.75" customHeight="1">
      <c r="A66" s="93"/>
      <c r="B66" s="93" t="s">
        <v>186</v>
      </c>
      <c r="C66" s="92" t="s">
        <v>0</v>
      </c>
      <c r="D66" s="91">
        <f>SUM(D59:D65)</f>
        <v>608.6080300000001</v>
      </c>
      <c r="E66" s="90" t="s">
        <v>0</v>
      </c>
    </row>
    <row r="67" spans="1:5" ht="13.9" customHeight="1">
      <c r="A67" s="88" t="s">
        <v>208</v>
      </c>
      <c r="B67" s="87"/>
      <c r="C67" s="87"/>
      <c r="D67" s="87"/>
      <c r="E67" s="86"/>
    </row>
    <row r="68" spans="1:5">
      <c r="A68" s="85"/>
      <c r="B68" s="84" t="s">
        <v>186</v>
      </c>
      <c r="C68" s="69" t="s">
        <v>0</v>
      </c>
      <c r="D68" s="70">
        <f>SUM(D67:D67)</f>
        <v>0</v>
      </c>
      <c r="E68" s="69" t="s">
        <v>0</v>
      </c>
    </row>
    <row r="69" spans="1:5" ht="18.600000000000001" customHeight="1">
      <c r="A69" s="8" t="s">
        <v>207</v>
      </c>
      <c r="B69" s="8"/>
      <c r="C69" s="8"/>
      <c r="D69" s="8"/>
      <c r="E69" s="8"/>
    </row>
    <row r="70" spans="1:5">
      <c r="A70" s="85"/>
      <c r="B70" s="84" t="s">
        <v>186</v>
      </c>
      <c r="C70" s="69" t="s">
        <v>0</v>
      </c>
      <c r="D70" s="70">
        <f>SUM(D69:D69)</f>
        <v>0</v>
      </c>
      <c r="E70" s="69" t="s">
        <v>0</v>
      </c>
    </row>
    <row r="71" spans="1:5" ht="13.9" customHeight="1">
      <c r="A71" s="8" t="s">
        <v>206</v>
      </c>
      <c r="B71" s="8"/>
      <c r="C71" s="8"/>
      <c r="D71" s="8"/>
      <c r="E71" s="8"/>
    </row>
    <row r="72" spans="1:5">
      <c r="A72" s="72"/>
      <c r="B72" s="71" t="s">
        <v>186</v>
      </c>
      <c r="C72" s="71" t="s">
        <v>186</v>
      </c>
      <c r="D72" s="70">
        <f>SUM(D71:D71)</f>
        <v>0</v>
      </c>
      <c r="E72" s="69" t="s">
        <v>0</v>
      </c>
    </row>
    <row r="73" spans="1:5" ht="16.149999999999999" customHeight="1">
      <c r="A73" s="8" t="s">
        <v>205</v>
      </c>
      <c r="B73" s="8"/>
      <c r="C73" s="8"/>
      <c r="D73" s="8"/>
      <c r="E73" s="8"/>
    </row>
    <row r="74" spans="1:5">
      <c r="A74" s="85"/>
      <c r="B74" s="84" t="s">
        <v>186</v>
      </c>
      <c r="C74" s="69" t="s">
        <v>0</v>
      </c>
      <c r="D74" s="70">
        <f>SUM(D73:D73)</f>
        <v>0</v>
      </c>
      <c r="E74" s="69" t="s">
        <v>0</v>
      </c>
    </row>
    <row r="75" spans="1:5" ht="15" customHeight="1">
      <c r="A75" s="8" t="s">
        <v>204</v>
      </c>
      <c r="B75" s="8"/>
      <c r="C75" s="8"/>
      <c r="D75" s="8"/>
      <c r="E75" s="8"/>
    </row>
    <row r="76" spans="1:5">
      <c r="A76" s="85"/>
      <c r="B76" s="84" t="s">
        <v>186</v>
      </c>
      <c r="C76" s="69" t="s">
        <v>0</v>
      </c>
      <c r="D76" s="70">
        <f>SUM(D75:D75)</f>
        <v>0</v>
      </c>
      <c r="E76" s="69" t="s">
        <v>0</v>
      </c>
    </row>
    <row r="77" spans="1:5">
      <c r="A77" s="83" t="s">
        <v>203</v>
      </c>
      <c r="B77" s="83"/>
      <c r="C77" s="83"/>
      <c r="D77" s="83"/>
      <c r="E77" s="83"/>
    </row>
    <row r="78" spans="1:5">
      <c r="A78" s="71"/>
      <c r="B78" s="71" t="s">
        <v>186</v>
      </c>
      <c r="C78" s="69" t="s">
        <v>0</v>
      </c>
      <c r="D78" s="70">
        <f>SUM(D77:D77)</f>
        <v>0</v>
      </c>
      <c r="E78" s="69" t="s">
        <v>0</v>
      </c>
    </row>
    <row r="79" spans="1:5">
      <c r="A79" s="7" t="s">
        <v>202</v>
      </c>
      <c r="B79" s="7"/>
      <c r="C79" s="7"/>
      <c r="D79" s="7"/>
      <c r="E79" s="7"/>
    </row>
    <row r="80" spans="1:5" ht="45">
      <c r="A80" s="78" t="s">
        <v>201</v>
      </c>
      <c r="B80" s="78" t="s">
        <v>200</v>
      </c>
      <c r="C80" s="82" t="s">
        <v>189</v>
      </c>
      <c r="D80" s="81">
        <v>28.208739999999999</v>
      </c>
      <c r="E80" s="80" t="s">
        <v>188</v>
      </c>
    </row>
    <row r="81" spans="1:5" ht="45">
      <c r="A81" s="78" t="s">
        <v>199</v>
      </c>
      <c r="B81" s="78" t="s">
        <v>198</v>
      </c>
      <c r="C81" s="76" t="s">
        <v>189</v>
      </c>
      <c r="D81" s="75">
        <v>15.985950000000001</v>
      </c>
      <c r="E81" s="74" t="s">
        <v>188</v>
      </c>
    </row>
    <row r="82" spans="1:5" ht="45">
      <c r="A82" s="78" t="s">
        <v>197</v>
      </c>
      <c r="B82" s="78" t="s">
        <v>196</v>
      </c>
      <c r="C82" s="76" t="s">
        <v>189</v>
      </c>
      <c r="D82" s="79">
        <v>6.8995499999999996</v>
      </c>
      <c r="E82" s="74" t="s">
        <v>188</v>
      </c>
    </row>
    <row r="83" spans="1:5" ht="45">
      <c r="A83" s="78" t="s">
        <v>195</v>
      </c>
      <c r="B83" s="78" t="s">
        <v>194</v>
      </c>
      <c r="C83" s="76" t="s">
        <v>189</v>
      </c>
      <c r="D83" s="79">
        <v>4.9760900000000001</v>
      </c>
      <c r="E83" s="74" t="s">
        <v>188</v>
      </c>
    </row>
    <row r="84" spans="1:5" ht="45">
      <c r="A84" s="78" t="s">
        <v>193</v>
      </c>
      <c r="B84" s="78" t="s">
        <v>192</v>
      </c>
      <c r="C84" s="76" t="s">
        <v>189</v>
      </c>
      <c r="D84" s="75">
        <v>14.424020000000001</v>
      </c>
      <c r="E84" s="74" t="s">
        <v>188</v>
      </c>
    </row>
    <row r="85" spans="1:5" ht="45">
      <c r="A85" s="77" t="s">
        <v>191</v>
      </c>
      <c r="B85" s="77" t="s">
        <v>190</v>
      </c>
      <c r="C85" s="76" t="s">
        <v>189</v>
      </c>
      <c r="D85" s="75">
        <v>10.13302</v>
      </c>
      <c r="E85" s="74" t="s">
        <v>188</v>
      </c>
    </row>
    <row r="86" spans="1:5">
      <c r="A86" s="72"/>
      <c r="B86" s="71" t="s">
        <v>186</v>
      </c>
      <c r="C86" s="71"/>
      <c r="D86" s="73">
        <f>SUM(D80:D85)</f>
        <v>80.627369999999999</v>
      </c>
      <c r="E86" s="69" t="s">
        <v>0</v>
      </c>
    </row>
    <row r="87" spans="1:5">
      <c r="A87" s="8" t="s">
        <v>187</v>
      </c>
      <c r="B87" s="8"/>
      <c r="C87" s="8"/>
      <c r="D87" s="8"/>
      <c r="E87" s="8"/>
    </row>
    <row r="88" spans="1:5">
      <c r="A88" s="72"/>
      <c r="B88" s="71" t="s">
        <v>186</v>
      </c>
      <c r="C88" s="71" t="s">
        <v>186</v>
      </c>
      <c r="D88" s="70">
        <f>SUM(D87:D87)</f>
        <v>0</v>
      </c>
      <c r="E88" s="69" t="s">
        <v>0</v>
      </c>
    </row>
    <row r="89" spans="1:5" ht="18" customHeight="1">
      <c r="A89" s="8" t="s">
        <v>185</v>
      </c>
      <c r="B89" s="8"/>
      <c r="C89" s="8"/>
      <c r="D89" s="8"/>
      <c r="E89" s="8"/>
    </row>
    <row r="90" spans="1:5">
      <c r="A90" s="68"/>
      <c r="B90" s="49">
        <v>1216011</v>
      </c>
      <c r="C90" s="48"/>
      <c r="D90" s="48"/>
      <c r="E90" s="47"/>
    </row>
    <row r="91" spans="1:5" ht="30">
      <c r="A91" s="14" t="s">
        <v>8</v>
      </c>
      <c r="B91" s="63" t="s">
        <v>184</v>
      </c>
      <c r="C91" s="63" t="s">
        <v>184</v>
      </c>
      <c r="D91" s="55">
        <v>7.3853999999999997</v>
      </c>
      <c r="E91" s="43" t="s">
        <v>183</v>
      </c>
    </row>
    <row r="92" spans="1:5" ht="60">
      <c r="A92" s="14" t="s">
        <v>8</v>
      </c>
      <c r="B92" s="67" t="s">
        <v>182</v>
      </c>
      <c r="C92" s="67" t="s">
        <v>182</v>
      </c>
      <c r="D92" s="55">
        <v>148.03100000000001</v>
      </c>
      <c r="E92" s="43" t="s">
        <v>181</v>
      </c>
    </row>
    <row r="93" spans="1:5" ht="60">
      <c r="A93" s="14" t="s">
        <v>8</v>
      </c>
      <c r="B93" s="67" t="s">
        <v>180</v>
      </c>
      <c r="C93" s="67" t="s">
        <v>180</v>
      </c>
      <c r="D93" s="55">
        <v>202.67896999999999</v>
      </c>
      <c r="E93" s="61" t="s">
        <v>179</v>
      </c>
    </row>
    <row r="94" spans="1:5" ht="60">
      <c r="A94" s="14" t="s">
        <v>8</v>
      </c>
      <c r="B94" s="67" t="s">
        <v>178</v>
      </c>
      <c r="C94" s="67" t="s">
        <v>178</v>
      </c>
      <c r="D94" s="55">
        <v>18.119420000000002</v>
      </c>
      <c r="E94" s="43" t="s">
        <v>177</v>
      </c>
    </row>
    <row r="95" spans="1:5" ht="45">
      <c r="A95" s="14" t="s">
        <v>8</v>
      </c>
      <c r="B95" s="67" t="s">
        <v>176</v>
      </c>
      <c r="C95" s="67" t="s">
        <v>176</v>
      </c>
      <c r="D95" s="55">
        <v>173.86940999999999</v>
      </c>
      <c r="E95" s="43" t="s">
        <v>175</v>
      </c>
    </row>
    <row r="96" spans="1:5" ht="45">
      <c r="A96" s="14" t="s">
        <v>8</v>
      </c>
      <c r="B96" s="63" t="s">
        <v>174</v>
      </c>
      <c r="C96" s="63" t="s">
        <v>174</v>
      </c>
      <c r="D96" s="55">
        <v>24.490950000000002</v>
      </c>
      <c r="E96" s="43" t="s">
        <v>173</v>
      </c>
    </row>
    <row r="97" spans="1:5" ht="45">
      <c r="A97" s="14" t="s">
        <v>8</v>
      </c>
      <c r="B97" s="63" t="s">
        <v>172</v>
      </c>
      <c r="C97" s="63" t="s">
        <v>172</v>
      </c>
      <c r="D97" s="55">
        <v>47.018000000000001</v>
      </c>
      <c r="E97" s="43" t="s">
        <v>169</v>
      </c>
    </row>
    <row r="98" spans="1:5" ht="30">
      <c r="A98" s="14" t="s">
        <v>8</v>
      </c>
      <c r="B98" s="63" t="s">
        <v>171</v>
      </c>
      <c r="C98" s="63" t="s">
        <v>171</v>
      </c>
      <c r="D98" s="62">
        <v>31.350999999999999</v>
      </c>
      <c r="E98" s="43" t="s">
        <v>169</v>
      </c>
    </row>
    <row r="99" spans="1:5" ht="30">
      <c r="A99" s="14" t="s">
        <v>8</v>
      </c>
      <c r="B99" s="63" t="s">
        <v>170</v>
      </c>
      <c r="C99" s="63" t="s">
        <v>170</v>
      </c>
      <c r="D99" s="62">
        <v>31.309000000000001</v>
      </c>
      <c r="E99" s="43" t="s">
        <v>169</v>
      </c>
    </row>
    <row r="100" spans="1:5" ht="30">
      <c r="A100" s="14" t="s">
        <v>8</v>
      </c>
      <c r="B100" s="67" t="s">
        <v>168</v>
      </c>
      <c r="C100" s="67" t="s">
        <v>168</v>
      </c>
      <c r="D100" s="62">
        <v>203.28100000000001</v>
      </c>
      <c r="E100" s="65" t="s">
        <v>167</v>
      </c>
    </row>
    <row r="101" spans="1:5" ht="45">
      <c r="A101" s="14" t="s">
        <v>8</v>
      </c>
      <c r="B101" s="66" t="s">
        <v>166</v>
      </c>
      <c r="C101" s="66" t="s">
        <v>166</v>
      </c>
      <c r="D101" s="62">
        <v>182.23685</v>
      </c>
      <c r="E101" s="65" t="s">
        <v>165</v>
      </c>
    </row>
    <row r="102" spans="1:5" ht="30">
      <c r="A102" s="14" t="s">
        <v>8</v>
      </c>
      <c r="B102" s="63" t="s">
        <v>164</v>
      </c>
      <c r="C102" s="63" t="s">
        <v>164</v>
      </c>
      <c r="D102" s="62">
        <v>27.669</v>
      </c>
      <c r="E102" s="61" t="s">
        <v>162</v>
      </c>
    </row>
    <row r="103" spans="1:5" ht="30">
      <c r="A103" s="14" t="s">
        <v>8</v>
      </c>
      <c r="B103" s="63" t="s">
        <v>163</v>
      </c>
      <c r="C103" s="63" t="s">
        <v>163</v>
      </c>
      <c r="D103" s="62">
        <v>37.179000000000002</v>
      </c>
      <c r="E103" s="61" t="s">
        <v>162</v>
      </c>
    </row>
    <row r="104" spans="1:5" ht="30">
      <c r="A104" s="14" t="s">
        <v>8</v>
      </c>
      <c r="B104" s="64" t="s">
        <v>161</v>
      </c>
      <c r="C104" s="64" t="s">
        <v>161</v>
      </c>
      <c r="D104" s="62">
        <v>12.280670000000001</v>
      </c>
      <c r="E104" s="65" t="s">
        <v>159</v>
      </c>
    </row>
    <row r="105" spans="1:5" ht="30">
      <c r="A105" s="14" t="s">
        <v>8</v>
      </c>
      <c r="B105" s="64" t="s">
        <v>160</v>
      </c>
      <c r="C105" s="64" t="s">
        <v>160</v>
      </c>
      <c r="D105" s="62">
        <v>20.72532</v>
      </c>
      <c r="E105" s="65" t="s">
        <v>159</v>
      </c>
    </row>
    <row r="106" spans="1:5" ht="45">
      <c r="A106" s="14" t="s">
        <v>8</v>
      </c>
      <c r="B106" s="64" t="s">
        <v>158</v>
      </c>
      <c r="C106" s="64" t="s">
        <v>158</v>
      </c>
      <c r="D106" s="62">
        <v>3.8237999999999999</v>
      </c>
      <c r="E106" s="61" t="s">
        <v>154</v>
      </c>
    </row>
    <row r="107" spans="1:5" ht="45">
      <c r="A107" s="14" t="s">
        <v>8</v>
      </c>
      <c r="B107" s="64" t="s">
        <v>157</v>
      </c>
      <c r="C107" s="64" t="s">
        <v>157</v>
      </c>
      <c r="D107" s="62">
        <v>10.3368</v>
      </c>
      <c r="E107" s="61" t="s">
        <v>154</v>
      </c>
    </row>
    <row r="108" spans="1:5" ht="45">
      <c r="A108" s="14" t="s">
        <v>8</v>
      </c>
      <c r="B108" s="64" t="s">
        <v>156</v>
      </c>
      <c r="C108" s="64" t="s">
        <v>156</v>
      </c>
      <c r="D108" s="62">
        <v>5.2034000000000002</v>
      </c>
      <c r="E108" s="61" t="s">
        <v>154</v>
      </c>
    </row>
    <row r="109" spans="1:5" ht="45">
      <c r="A109" s="14" t="s">
        <v>8</v>
      </c>
      <c r="B109" s="64" t="s">
        <v>155</v>
      </c>
      <c r="C109" s="64" t="s">
        <v>155</v>
      </c>
      <c r="D109" s="62">
        <v>23.928000000000001</v>
      </c>
      <c r="E109" s="61" t="s">
        <v>154</v>
      </c>
    </row>
    <row r="110" spans="1:5" ht="60">
      <c r="A110" s="14" t="s">
        <v>8</v>
      </c>
      <c r="B110" s="63" t="s">
        <v>153</v>
      </c>
      <c r="C110" s="63" t="s">
        <v>153</v>
      </c>
      <c r="D110" s="62">
        <v>152.7346</v>
      </c>
      <c r="E110" s="61" t="s">
        <v>152</v>
      </c>
    </row>
    <row r="111" spans="1:5">
      <c r="A111" s="14"/>
      <c r="B111" s="60" t="s">
        <v>6</v>
      </c>
      <c r="C111" s="59"/>
      <c r="D111" s="58">
        <f>SUM(D91:D110)</f>
        <v>1363.6515900000004</v>
      </c>
      <c r="E111" s="57"/>
    </row>
    <row r="112" spans="1:5">
      <c r="A112" s="14"/>
      <c r="B112" s="49">
        <v>1216016</v>
      </c>
      <c r="C112" s="48"/>
      <c r="D112" s="48"/>
      <c r="E112" s="47"/>
    </row>
    <row r="113" spans="1:5" ht="45">
      <c r="A113" s="14" t="s">
        <v>8</v>
      </c>
      <c r="B113" s="52" t="s">
        <v>151</v>
      </c>
      <c r="C113" s="52" t="s">
        <v>151</v>
      </c>
      <c r="D113" s="56">
        <v>6.27827</v>
      </c>
      <c r="E113" s="43" t="s">
        <v>132</v>
      </c>
    </row>
    <row r="114" spans="1:5" ht="45">
      <c r="A114" s="14" t="s">
        <v>8</v>
      </c>
      <c r="B114" s="52" t="s">
        <v>150</v>
      </c>
      <c r="C114" s="52" t="s">
        <v>150</v>
      </c>
      <c r="D114" s="56">
        <v>12.593389999999999</v>
      </c>
      <c r="E114" s="43" t="s">
        <v>132</v>
      </c>
    </row>
    <row r="115" spans="1:5" ht="45">
      <c r="A115" s="14" t="s">
        <v>8</v>
      </c>
      <c r="B115" s="52" t="s">
        <v>149</v>
      </c>
      <c r="C115" s="52" t="s">
        <v>149</v>
      </c>
      <c r="D115" s="56">
        <v>8.1989199999999993</v>
      </c>
      <c r="E115" s="43" t="s">
        <v>132</v>
      </c>
    </row>
    <row r="116" spans="1:5" ht="45">
      <c r="A116" s="14" t="s">
        <v>8</v>
      </c>
      <c r="B116" s="52" t="s">
        <v>148</v>
      </c>
      <c r="C116" s="52" t="s">
        <v>148</v>
      </c>
      <c r="D116" s="56">
        <v>11.76512</v>
      </c>
      <c r="E116" s="43" t="s">
        <v>132</v>
      </c>
    </row>
    <row r="117" spans="1:5" ht="45">
      <c r="A117" s="14" t="s">
        <v>8</v>
      </c>
      <c r="B117" s="52" t="s">
        <v>147</v>
      </c>
      <c r="C117" s="52" t="s">
        <v>147</v>
      </c>
      <c r="D117" s="56">
        <v>6.27827</v>
      </c>
      <c r="E117" s="43" t="s">
        <v>132</v>
      </c>
    </row>
    <row r="118" spans="1:5" ht="45">
      <c r="A118" s="14" t="s">
        <v>8</v>
      </c>
      <c r="B118" s="52" t="s">
        <v>146</v>
      </c>
      <c r="C118" s="52" t="s">
        <v>146</v>
      </c>
      <c r="D118" s="56">
        <v>13.20176</v>
      </c>
      <c r="E118" s="43" t="s">
        <v>132</v>
      </c>
    </row>
    <row r="119" spans="1:5" ht="45">
      <c r="A119" s="14" t="s">
        <v>8</v>
      </c>
      <c r="B119" s="54" t="s">
        <v>145</v>
      </c>
      <c r="C119" s="54" t="s">
        <v>145</v>
      </c>
      <c r="D119" s="55">
        <v>10.318429999999999</v>
      </c>
      <c r="E119" s="43" t="s">
        <v>132</v>
      </c>
    </row>
    <row r="120" spans="1:5" ht="30">
      <c r="A120" s="14" t="s">
        <v>8</v>
      </c>
      <c r="B120" s="54" t="s">
        <v>144</v>
      </c>
      <c r="C120" s="54" t="s">
        <v>144</v>
      </c>
      <c r="D120" s="55">
        <v>12.868119999999999</v>
      </c>
      <c r="E120" s="43" t="s">
        <v>132</v>
      </c>
    </row>
    <row r="121" spans="1:5" ht="45">
      <c r="A121" s="14" t="s">
        <v>8</v>
      </c>
      <c r="B121" s="54" t="s">
        <v>143</v>
      </c>
      <c r="C121" s="54" t="s">
        <v>143</v>
      </c>
      <c r="D121" s="55">
        <v>6.9153099999999998</v>
      </c>
      <c r="E121" s="43" t="s">
        <v>132</v>
      </c>
    </row>
    <row r="122" spans="1:5" ht="45">
      <c r="A122" s="14" t="s">
        <v>8</v>
      </c>
      <c r="B122" s="54" t="s">
        <v>142</v>
      </c>
      <c r="C122" s="54" t="s">
        <v>142</v>
      </c>
      <c r="D122" s="55">
        <v>2.4143400000000002</v>
      </c>
      <c r="E122" s="43" t="s">
        <v>132</v>
      </c>
    </row>
    <row r="123" spans="1:5" ht="45">
      <c r="A123" s="14" t="s">
        <v>8</v>
      </c>
      <c r="B123" s="54" t="s">
        <v>141</v>
      </c>
      <c r="C123" s="54" t="s">
        <v>141</v>
      </c>
      <c r="D123" s="55">
        <v>25.514050000000001</v>
      </c>
      <c r="E123" s="43" t="s">
        <v>132</v>
      </c>
    </row>
    <row r="124" spans="1:5" ht="45">
      <c r="A124" s="14" t="s">
        <v>8</v>
      </c>
      <c r="B124" s="54" t="s">
        <v>140</v>
      </c>
      <c r="C124" s="54" t="s">
        <v>140</v>
      </c>
      <c r="D124" s="55">
        <v>8.9874299999999998</v>
      </c>
      <c r="E124" s="43" t="s">
        <v>132</v>
      </c>
    </row>
    <row r="125" spans="1:5" ht="45">
      <c r="A125" s="14" t="s">
        <v>8</v>
      </c>
      <c r="B125" s="54" t="s">
        <v>139</v>
      </c>
      <c r="C125" s="54" t="s">
        <v>139</v>
      </c>
      <c r="D125" s="55">
        <v>1.39889</v>
      </c>
      <c r="E125" s="43" t="s">
        <v>132</v>
      </c>
    </row>
    <row r="126" spans="1:5" ht="45">
      <c r="A126" s="14" t="s">
        <v>8</v>
      </c>
      <c r="B126" s="54" t="s">
        <v>138</v>
      </c>
      <c r="C126" s="54" t="s">
        <v>138</v>
      </c>
      <c r="D126" s="53">
        <v>23.52814</v>
      </c>
      <c r="E126" s="43" t="s">
        <v>132</v>
      </c>
    </row>
    <row r="127" spans="1:5" ht="45">
      <c r="A127" s="14" t="s">
        <v>8</v>
      </c>
      <c r="B127" s="54" t="s">
        <v>137</v>
      </c>
      <c r="C127" s="54" t="s">
        <v>137</v>
      </c>
      <c r="D127" s="53">
        <v>8.9471000000000007</v>
      </c>
      <c r="E127" s="43" t="s">
        <v>132</v>
      </c>
    </row>
    <row r="128" spans="1:5" ht="45">
      <c r="A128" s="14" t="s">
        <v>8</v>
      </c>
      <c r="B128" s="54" t="s">
        <v>136</v>
      </c>
      <c r="C128" s="54" t="s">
        <v>136</v>
      </c>
      <c r="D128" s="53">
        <v>4.0242599999999999</v>
      </c>
      <c r="E128" s="43" t="s">
        <v>132</v>
      </c>
    </row>
    <row r="129" spans="1:5" ht="30">
      <c r="A129" s="14" t="s">
        <v>8</v>
      </c>
      <c r="B129" s="54" t="s">
        <v>135</v>
      </c>
      <c r="C129" s="54" t="s">
        <v>135</v>
      </c>
      <c r="D129" s="53">
        <v>24.904589999999999</v>
      </c>
      <c r="E129" s="43" t="s">
        <v>132</v>
      </c>
    </row>
    <row r="130" spans="1:5" ht="45">
      <c r="A130" s="14" t="s">
        <v>8</v>
      </c>
      <c r="B130" s="54" t="s">
        <v>134</v>
      </c>
      <c r="C130" s="54" t="s">
        <v>134</v>
      </c>
      <c r="D130" s="53">
        <v>2.5343300000000002</v>
      </c>
      <c r="E130" s="43" t="s">
        <v>132</v>
      </c>
    </row>
    <row r="131" spans="1:5" ht="45">
      <c r="A131" s="14" t="s">
        <v>8</v>
      </c>
      <c r="B131" s="54" t="s">
        <v>133</v>
      </c>
      <c r="C131" s="54" t="s">
        <v>133</v>
      </c>
      <c r="D131" s="53">
        <v>8.2387599999999992</v>
      </c>
      <c r="E131" s="43" t="s">
        <v>132</v>
      </c>
    </row>
    <row r="132" spans="1:5">
      <c r="A132" s="14"/>
      <c r="B132" s="13" t="s">
        <v>6</v>
      </c>
      <c r="C132" s="52"/>
      <c r="D132" s="51">
        <f>SUM(D113:D131)</f>
        <v>198.90948000000003</v>
      </c>
      <c r="E132" s="50"/>
    </row>
    <row r="133" spans="1:5">
      <c r="A133" s="14"/>
      <c r="B133" s="49">
        <v>1216030</v>
      </c>
      <c r="C133" s="48"/>
      <c r="D133" s="48"/>
      <c r="E133" s="47"/>
    </row>
    <row r="134" spans="1:5" ht="120">
      <c r="A134" s="14" t="s">
        <v>8</v>
      </c>
      <c r="B134" s="19" t="s">
        <v>131</v>
      </c>
      <c r="C134" s="21" t="s">
        <v>92</v>
      </c>
      <c r="D134" s="46">
        <f>47.46036+49.78981+55.5735+47.34752+5.91844</f>
        <v>206.08963</v>
      </c>
      <c r="E134" s="19" t="s">
        <v>130</v>
      </c>
    </row>
    <row r="135" spans="1:5" ht="120">
      <c r="A135" s="14" t="s">
        <v>8</v>
      </c>
      <c r="B135" s="19" t="s">
        <v>131</v>
      </c>
      <c r="C135" s="21" t="s">
        <v>92</v>
      </c>
      <c r="D135" s="46">
        <v>84.664299999999997</v>
      </c>
      <c r="E135" s="19" t="s">
        <v>130</v>
      </c>
    </row>
    <row r="136" spans="1:5">
      <c r="A136" s="14" t="s">
        <v>8</v>
      </c>
      <c r="B136" s="45" t="s">
        <v>129</v>
      </c>
      <c r="C136" s="43" t="s">
        <v>61</v>
      </c>
      <c r="D136" s="44">
        <v>105.98699999999999</v>
      </c>
      <c r="E136" s="43" t="s">
        <v>127</v>
      </c>
    </row>
    <row r="137" spans="1:5">
      <c r="A137" s="14" t="s">
        <v>8</v>
      </c>
      <c r="B137" s="45" t="s">
        <v>128</v>
      </c>
      <c r="C137" s="43" t="s">
        <v>61</v>
      </c>
      <c r="D137" s="44">
        <v>199.63499999999999</v>
      </c>
      <c r="E137" s="43" t="s">
        <v>127</v>
      </c>
    </row>
    <row r="138" spans="1:5" ht="30">
      <c r="A138" s="14" t="s">
        <v>8</v>
      </c>
      <c r="B138" s="45" t="s">
        <v>126</v>
      </c>
      <c r="C138" s="43" t="s">
        <v>61</v>
      </c>
      <c r="D138" s="44">
        <v>199.99700000000001</v>
      </c>
      <c r="E138" s="41" t="s">
        <v>125</v>
      </c>
    </row>
    <row r="139" spans="1:5" ht="75">
      <c r="A139" s="14" t="s">
        <v>8</v>
      </c>
      <c r="B139" s="21" t="s">
        <v>17</v>
      </c>
      <c r="C139" s="21" t="s">
        <v>124</v>
      </c>
      <c r="D139" s="40">
        <v>271.49646999999999</v>
      </c>
      <c r="E139" s="41" t="s">
        <v>123</v>
      </c>
    </row>
    <row r="140" spans="1:5" ht="30">
      <c r="A140" s="14" t="s">
        <v>8</v>
      </c>
      <c r="B140" s="45" t="s">
        <v>122</v>
      </c>
      <c r="C140" s="43" t="s">
        <v>61</v>
      </c>
      <c r="D140" s="44">
        <v>199.749</v>
      </c>
      <c r="E140" s="43" t="s">
        <v>119</v>
      </c>
    </row>
    <row r="141" spans="1:5" ht="30">
      <c r="A141" s="14" t="s">
        <v>8</v>
      </c>
      <c r="B141" s="45" t="s">
        <v>121</v>
      </c>
      <c r="C141" s="43" t="s">
        <v>61</v>
      </c>
      <c r="D141" s="44">
        <v>199.99600000000001</v>
      </c>
      <c r="E141" s="43" t="s">
        <v>119</v>
      </c>
    </row>
    <row r="142" spans="1:5" ht="30">
      <c r="A142" s="14" t="s">
        <v>8</v>
      </c>
      <c r="B142" s="45" t="s">
        <v>120</v>
      </c>
      <c r="C142" s="43" t="s">
        <v>61</v>
      </c>
      <c r="D142" s="44">
        <v>198.45699999999999</v>
      </c>
      <c r="E142" s="43" t="s">
        <v>119</v>
      </c>
    </row>
    <row r="143" spans="1:5" ht="90">
      <c r="A143" s="14" t="s">
        <v>8</v>
      </c>
      <c r="B143" s="21" t="s">
        <v>118</v>
      </c>
      <c r="C143" s="21" t="s">
        <v>117</v>
      </c>
      <c r="D143" s="40">
        <f>4.01128+4.01128+3.81648+5.07824+4.45824</f>
        <v>21.375520000000002</v>
      </c>
      <c r="E143" s="41" t="s">
        <v>112</v>
      </c>
    </row>
    <row r="144" spans="1:5" ht="75">
      <c r="A144" s="14" t="s">
        <v>8</v>
      </c>
      <c r="B144" s="21" t="s">
        <v>116</v>
      </c>
      <c r="C144" s="21" t="s">
        <v>115</v>
      </c>
      <c r="D144" s="40">
        <f>2.15055+1.60035+1.506+1.5732+1.3614</f>
        <v>8.1914999999999996</v>
      </c>
      <c r="E144" s="41" t="s">
        <v>112</v>
      </c>
    </row>
    <row r="145" spans="1:5" ht="75">
      <c r="A145" s="14" t="s">
        <v>8</v>
      </c>
      <c r="B145" s="21" t="s">
        <v>114</v>
      </c>
      <c r="C145" s="21" t="s">
        <v>113</v>
      </c>
      <c r="D145" s="40">
        <f>14.8185+15.8064+15.3695+13.8306+14.8185</f>
        <v>74.643500000000003</v>
      </c>
      <c r="E145" s="41" t="s">
        <v>112</v>
      </c>
    </row>
    <row r="146" spans="1:5" ht="75">
      <c r="A146" s="14" t="s">
        <v>8</v>
      </c>
      <c r="B146" s="21" t="s">
        <v>100</v>
      </c>
      <c r="C146" s="21" t="s">
        <v>111</v>
      </c>
      <c r="D146" s="40">
        <v>157.35854</v>
      </c>
      <c r="E146" s="41" t="s">
        <v>108</v>
      </c>
    </row>
    <row r="147" spans="1:5" ht="225">
      <c r="A147" s="14" t="s">
        <v>8</v>
      </c>
      <c r="B147" s="21" t="s">
        <v>110</v>
      </c>
      <c r="C147" s="21" t="s">
        <v>109</v>
      </c>
      <c r="D147" s="40">
        <f>42.23546+51.03499+63.52927+43.76126</f>
        <v>200.56098</v>
      </c>
      <c r="E147" s="41" t="s">
        <v>108</v>
      </c>
    </row>
    <row r="148" spans="1:5" ht="225">
      <c r="A148" s="14" t="s">
        <v>8</v>
      </c>
      <c r="B148" s="21" t="s">
        <v>107</v>
      </c>
      <c r="C148" s="21" t="s">
        <v>106</v>
      </c>
      <c r="D148" s="40">
        <f>51.44719+52.35998+32.1597+58.73258+52.90546+21.03644</f>
        <v>268.64134999999999</v>
      </c>
      <c r="E148" s="41" t="s">
        <v>105</v>
      </c>
    </row>
    <row r="149" spans="1:5" ht="105">
      <c r="A149" s="14" t="s">
        <v>8</v>
      </c>
      <c r="B149" s="21" t="s">
        <v>17</v>
      </c>
      <c r="C149" s="21" t="s">
        <v>104</v>
      </c>
      <c r="D149" s="40">
        <f>160.61371+63.07404+32.07389</f>
        <v>255.76164</v>
      </c>
      <c r="E149" s="41" t="s">
        <v>103</v>
      </c>
    </row>
    <row r="150" spans="1:5" ht="105">
      <c r="A150" s="14" t="s">
        <v>8</v>
      </c>
      <c r="B150" s="21" t="s">
        <v>72</v>
      </c>
      <c r="C150" s="21" t="s">
        <v>104</v>
      </c>
      <c r="D150" s="40">
        <f>232.24255+65.77095+102.39037+335.20157</f>
        <v>735.60544000000004</v>
      </c>
      <c r="E150" s="41" t="s">
        <v>103</v>
      </c>
    </row>
    <row r="151" spans="1:5" ht="60">
      <c r="A151" s="14" t="s">
        <v>8</v>
      </c>
      <c r="B151" s="21" t="s">
        <v>102</v>
      </c>
      <c r="C151" s="21" t="s">
        <v>101</v>
      </c>
      <c r="D151" s="40">
        <v>3.5657999999999999</v>
      </c>
      <c r="E151" s="41" t="s">
        <v>98</v>
      </c>
    </row>
    <row r="152" spans="1:5" ht="60">
      <c r="A152" s="14" t="s">
        <v>8</v>
      </c>
      <c r="B152" s="21" t="s">
        <v>100</v>
      </c>
      <c r="C152" s="21" t="s">
        <v>99</v>
      </c>
      <c r="D152" s="40">
        <f>10.12962+85.57289+50.55801+36.25438+17.47133</f>
        <v>199.98623000000001</v>
      </c>
      <c r="E152" s="41" t="s">
        <v>98</v>
      </c>
    </row>
    <row r="153" spans="1:5" ht="45">
      <c r="A153" s="14" t="s">
        <v>8</v>
      </c>
      <c r="B153" s="21" t="s">
        <v>96</v>
      </c>
      <c r="C153" s="21" t="s">
        <v>97</v>
      </c>
      <c r="D153" s="40">
        <f>0.0745+0.0745</f>
        <v>0.14899999999999999</v>
      </c>
      <c r="E153" s="41" t="s">
        <v>94</v>
      </c>
    </row>
    <row r="154" spans="1:5">
      <c r="A154" s="14" t="s">
        <v>8</v>
      </c>
      <c r="B154" s="21" t="s">
        <v>96</v>
      </c>
      <c r="C154" s="41" t="s">
        <v>95</v>
      </c>
      <c r="D154" s="40">
        <f>2.6535+2.6535</f>
        <v>5.3070000000000004</v>
      </c>
      <c r="E154" s="41" t="s">
        <v>94</v>
      </c>
    </row>
    <row r="155" spans="1:5" ht="120">
      <c r="A155" s="14" t="s">
        <v>8</v>
      </c>
      <c r="B155" s="21" t="s">
        <v>93</v>
      </c>
      <c r="C155" s="21" t="s">
        <v>92</v>
      </c>
      <c r="D155" s="40">
        <v>46.366970000000002</v>
      </c>
      <c r="E155" s="41" t="s">
        <v>87</v>
      </c>
    </row>
    <row r="156" spans="1:5" ht="60">
      <c r="A156" s="14" t="s">
        <v>8</v>
      </c>
      <c r="B156" s="21" t="s">
        <v>91</v>
      </c>
      <c r="C156" s="21" t="s">
        <v>88</v>
      </c>
      <c r="D156" s="40">
        <f>64.7882+0.63435</f>
        <v>65.422550000000001</v>
      </c>
      <c r="E156" s="41" t="s">
        <v>87</v>
      </c>
    </row>
    <row r="157" spans="1:5" ht="60">
      <c r="A157" s="14" t="s">
        <v>8</v>
      </c>
      <c r="B157" s="21" t="s">
        <v>90</v>
      </c>
      <c r="C157" s="21" t="s">
        <v>88</v>
      </c>
      <c r="D157" s="40">
        <f>9.23715+3.9936</f>
        <v>13.23075</v>
      </c>
      <c r="E157" s="41" t="s">
        <v>87</v>
      </c>
    </row>
    <row r="158" spans="1:5" ht="60">
      <c r="A158" s="14" t="s">
        <v>8</v>
      </c>
      <c r="B158" s="21" t="s">
        <v>89</v>
      </c>
      <c r="C158" s="21" t="s">
        <v>88</v>
      </c>
      <c r="D158" s="40">
        <f>20.35832+7.9832</f>
        <v>28.341519999999999</v>
      </c>
      <c r="E158" s="41" t="s">
        <v>87</v>
      </c>
    </row>
    <row r="159" spans="1:5">
      <c r="A159" s="14" t="s">
        <v>8</v>
      </c>
      <c r="B159" s="21" t="s">
        <v>8</v>
      </c>
      <c r="C159" s="41" t="s">
        <v>86</v>
      </c>
      <c r="D159" s="40">
        <f>0.545+0.545</f>
        <v>1.0900000000000001</v>
      </c>
      <c r="E159" s="41" t="s">
        <v>85</v>
      </c>
    </row>
    <row r="160" spans="1:5" ht="105">
      <c r="A160" s="14" t="s">
        <v>8</v>
      </c>
      <c r="B160" s="21" t="s">
        <v>8</v>
      </c>
      <c r="C160" s="21" t="s">
        <v>84</v>
      </c>
      <c r="D160" s="40">
        <f>629.1624+275.3268+116.1252+66.1548</f>
        <v>1086.7692</v>
      </c>
      <c r="E160" s="41" t="s">
        <v>76</v>
      </c>
    </row>
    <row r="161" spans="1:5" ht="90">
      <c r="A161" s="14" t="s">
        <v>8</v>
      </c>
      <c r="B161" s="21" t="s">
        <v>8</v>
      </c>
      <c r="C161" s="21" t="s">
        <v>83</v>
      </c>
      <c r="D161" s="40">
        <v>190.0224</v>
      </c>
      <c r="E161" s="41" t="s">
        <v>76</v>
      </c>
    </row>
    <row r="162" spans="1:5" ht="90">
      <c r="A162" s="14" t="s">
        <v>8</v>
      </c>
      <c r="B162" s="21" t="s">
        <v>8</v>
      </c>
      <c r="C162" s="21" t="s">
        <v>82</v>
      </c>
      <c r="D162" s="40">
        <f>122.97+76.734</f>
        <v>199.70400000000001</v>
      </c>
      <c r="E162" s="41" t="s">
        <v>76</v>
      </c>
    </row>
    <row r="163" spans="1:5" ht="90">
      <c r="A163" s="14" t="s">
        <v>8</v>
      </c>
      <c r="B163" s="21" t="s">
        <v>8</v>
      </c>
      <c r="C163" s="21" t="s">
        <v>81</v>
      </c>
      <c r="D163" s="40">
        <f>121.8+77.9292</f>
        <v>199.72919999999999</v>
      </c>
      <c r="E163" s="41" t="s">
        <v>76</v>
      </c>
    </row>
    <row r="164" spans="1:5" ht="30">
      <c r="A164" s="14" t="s">
        <v>8</v>
      </c>
      <c r="B164" s="21" t="s">
        <v>80</v>
      </c>
      <c r="C164" s="21" t="s">
        <v>78</v>
      </c>
      <c r="D164" s="40">
        <v>73.521249999999995</v>
      </c>
      <c r="E164" s="41" t="s">
        <v>76</v>
      </c>
    </row>
    <row r="165" spans="1:5" ht="30">
      <c r="A165" s="14" t="s">
        <v>8</v>
      </c>
      <c r="B165" s="21" t="s">
        <v>79</v>
      </c>
      <c r="C165" s="21" t="s">
        <v>78</v>
      </c>
      <c r="D165" s="40">
        <v>41.96884</v>
      </c>
      <c r="E165" s="41" t="s">
        <v>76</v>
      </c>
    </row>
    <row r="166" spans="1:5" ht="60">
      <c r="A166" s="14" t="s">
        <v>8</v>
      </c>
      <c r="B166" s="21" t="s">
        <v>8</v>
      </c>
      <c r="C166" s="21" t="s">
        <v>77</v>
      </c>
      <c r="D166" s="40">
        <v>146.982</v>
      </c>
      <c r="E166" s="41" t="s">
        <v>76</v>
      </c>
    </row>
    <row r="167" spans="1:5" ht="45">
      <c r="A167" s="14" t="s">
        <v>8</v>
      </c>
      <c r="B167" s="21" t="s">
        <v>75</v>
      </c>
      <c r="C167" s="41" t="s">
        <v>74</v>
      </c>
      <c r="D167" s="40">
        <f>215.22846+429.8797+337.6247+336.62494</f>
        <v>1319.3578</v>
      </c>
      <c r="E167" s="21" t="s">
        <v>73</v>
      </c>
    </row>
    <row r="168" spans="1:5" ht="30">
      <c r="A168" s="14" t="s">
        <v>8</v>
      </c>
      <c r="B168" s="21" t="s">
        <v>72</v>
      </c>
      <c r="C168" s="21" t="s">
        <v>71</v>
      </c>
      <c r="D168" s="40">
        <f>109.03044+102.37418+111.6948+102.01272+109.3919</f>
        <v>534.50404000000003</v>
      </c>
      <c r="E168" s="21" t="s">
        <v>68</v>
      </c>
    </row>
    <row r="169" spans="1:5" ht="90">
      <c r="A169" s="14" t="s">
        <v>8</v>
      </c>
      <c r="B169" s="21" t="s">
        <v>70</v>
      </c>
      <c r="C169" s="21" t="s">
        <v>69</v>
      </c>
      <c r="D169" s="40">
        <f>41.91448+25.76106+30.80316</f>
        <v>98.478700000000003</v>
      </c>
      <c r="E169" s="21" t="s">
        <v>68</v>
      </c>
    </row>
    <row r="170" spans="1:5" ht="105">
      <c r="A170" s="14" t="s">
        <v>8</v>
      </c>
      <c r="B170" s="21" t="s">
        <v>67</v>
      </c>
      <c r="C170" s="21" t="s">
        <v>66</v>
      </c>
      <c r="D170" s="40">
        <f>135.3756+44.469</f>
        <v>179.84459999999999</v>
      </c>
      <c r="E170" s="41" t="s">
        <v>65</v>
      </c>
    </row>
    <row r="171" spans="1:5">
      <c r="A171" s="14" t="s">
        <v>8</v>
      </c>
      <c r="B171" s="21" t="s">
        <v>64</v>
      </c>
      <c r="C171" s="21" t="s">
        <v>61</v>
      </c>
      <c r="D171" s="40">
        <v>186.417</v>
      </c>
      <c r="E171" s="41" t="s">
        <v>63</v>
      </c>
    </row>
    <row r="172" spans="1:5" ht="45">
      <c r="A172" s="14" t="s">
        <v>8</v>
      </c>
      <c r="B172" s="21" t="s">
        <v>62</v>
      </c>
      <c r="C172" s="21" t="s">
        <v>61</v>
      </c>
      <c r="D172" s="40">
        <v>137.57759999999999</v>
      </c>
      <c r="E172" s="41" t="s">
        <v>60</v>
      </c>
    </row>
    <row r="173" spans="1:5" ht="45">
      <c r="A173" s="14" t="s">
        <v>8</v>
      </c>
      <c r="B173" s="21" t="s">
        <v>59</v>
      </c>
      <c r="C173" s="21" t="s">
        <v>58</v>
      </c>
      <c r="D173" s="40">
        <v>57.752400000000002</v>
      </c>
      <c r="E173" s="41" t="s">
        <v>57</v>
      </c>
    </row>
    <row r="174" spans="1:5" ht="30">
      <c r="A174" s="14" t="s">
        <v>8</v>
      </c>
      <c r="B174" s="21" t="s">
        <v>56</v>
      </c>
      <c r="C174" s="21" t="s">
        <v>55</v>
      </c>
      <c r="D174" s="40">
        <v>133.21100000000001</v>
      </c>
      <c r="E174" s="41" t="s">
        <v>52</v>
      </c>
    </row>
    <row r="175" spans="1:5" ht="45">
      <c r="A175" s="14" t="s">
        <v>8</v>
      </c>
      <c r="B175" s="21" t="s">
        <v>54</v>
      </c>
      <c r="C175" s="21" t="s">
        <v>53</v>
      </c>
      <c r="D175" s="40">
        <v>195.74199999999999</v>
      </c>
      <c r="E175" s="41" t="s">
        <v>52</v>
      </c>
    </row>
    <row r="176" spans="1:5" ht="45">
      <c r="A176" s="14" t="s">
        <v>8</v>
      </c>
      <c r="B176" s="21" t="s">
        <v>51</v>
      </c>
      <c r="C176" s="21" t="s">
        <v>50</v>
      </c>
      <c r="D176" s="40">
        <v>20.300149999999999</v>
      </c>
      <c r="E176" s="41" t="s">
        <v>46</v>
      </c>
    </row>
    <row r="177" spans="1:5" ht="45">
      <c r="A177" s="14" t="s">
        <v>8</v>
      </c>
      <c r="B177" s="21" t="s">
        <v>49</v>
      </c>
      <c r="C177" s="21" t="s">
        <v>48</v>
      </c>
      <c r="D177" s="40">
        <f>50.9138+50.68196+90.48365+66.47742+457.61126+5.76+306.05105+5.76+209.37118+357.19661+177.5173+231.22834+24.16836+24.16836+33.4+54.48232+54.54637+33.49608+26.75988+236.01874+54.02474+185.2645+214.2255+23.19152+165.88556</f>
        <v>3138.6844999999998</v>
      </c>
      <c r="E177" s="41" t="s">
        <v>46</v>
      </c>
    </row>
    <row r="178" spans="1:5" ht="60">
      <c r="A178" s="14" t="s">
        <v>8</v>
      </c>
      <c r="B178" s="21" t="s">
        <v>8</v>
      </c>
      <c r="C178" s="21" t="s">
        <v>47</v>
      </c>
      <c r="D178" s="40">
        <f>26.73056+38.51208+71.93608+489.74707+61.4974</f>
        <v>688.42318999999998</v>
      </c>
      <c r="E178" s="41" t="s">
        <v>46</v>
      </c>
    </row>
    <row r="179" spans="1:5">
      <c r="A179" s="14" t="s">
        <v>8</v>
      </c>
      <c r="B179" s="42"/>
      <c r="C179" s="41" t="s">
        <v>7</v>
      </c>
      <c r="D179" s="40">
        <v>27.60389</v>
      </c>
      <c r="E179" s="17"/>
    </row>
    <row r="180" spans="1:5">
      <c r="A180" s="14"/>
      <c r="B180" s="13" t="s">
        <v>6</v>
      </c>
      <c r="C180" s="39"/>
      <c r="D180" s="38">
        <f>SUM(D134:D179)</f>
        <v>12408.263449999997</v>
      </c>
      <c r="E180" s="37"/>
    </row>
    <row r="181" spans="1:5">
      <c r="A181" s="24">
        <v>1216020</v>
      </c>
      <c r="B181" s="23"/>
      <c r="C181" s="23"/>
      <c r="D181" s="23"/>
      <c r="E181" s="22"/>
    </row>
    <row r="182" spans="1:5" ht="60">
      <c r="A182" s="14" t="s">
        <v>8</v>
      </c>
      <c r="B182" s="21" t="s">
        <v>8</v>
      </c>
      <c r="C182" s="19" t="s">
        <v>45</v>
      </c>
      <c r="D182" s="34">
        <v>19.573560000000001</v>
      </c>
      <c r="E182" s="36" t="s">
        <v>43</v>
      </c>
    </row>
    <row r="183" spans="1:5" ht="75">
      <c r="A183" s="14" t="s">
        <v>8</v>
      </c>
      <c r="B183" s="21" t="s">
        <v>8</v>
      </c>
      <c r="C183" s="19" t="s">
        <v>44</v>
      </c>
      <c r="D183" s="34">
        <v>124.93916</v>
      </c>
      <c r="E183" s="36" t="s">
        <v>43</v>
      </c>
    </row>
    <row r="184" spans="1:5">
      <c r="A184" s="14" t="s">
        <v>8</v>
      </c>
      <c r="B184" s="21" t="s">
        <v>8</v>
      </c>
      <c r="C184" s="35" t="s">
        <v>42</v>
      </c>
      <c r="D184" s="34">
        <f>647.00622+1171.85035+1060.30675+1390.90277+1267.49405+678.51654</f>
        <v>6216.0766799999992</v>
      </c>
      <c r="E184" s="33" t="s">
        <v>18</v>
      </c>
    </row>
    <row r="185" spans="1:5" ht="30">
      <c r="A185" s="14" t="s">
        <v>8</v>
      </c>
      <c r="B185" s="32" t="s">
        <v>41</v>
      </c>
      <c r="C185" s="19" t="s">
        <v>19</v>
      </c>
      <c r="D185" s="34">
        <v>15.92234</v>
      </c>
      <c r="E185" s="33" t="s">
        <v>18</v>
      </c>
    </row>
    <row r="186" spans="1:5" ht="30">
      <c r="A186" s="14" t="s">
        <v>8</v>
      </c>
      <c r="B186" s="32" t="s">
        <v>40</v>
      </c>
      <c r="C186" s="19" t="s">
        <v>19</v>
      </c>
      <c r="D186" s="34">
        <v>15.51924</v>
      </c>
      <c r="E186" s="33" t="s">
        <v>18</v>
      </c>
    </row>
    <row r="187" spans="1:5" ht="30">
      <c r="A187" s="14" t="s">
        <v>8</v>
      </c>
      <c r="B187" s="32" t="s">
        <v>39</v>
      </c>
      <c r="C187" s="19" t="s">
        <v>19</v>
      </c>
      <c r="D187" s="31">
        <v>57.47222</v>
      </c>
      <c r="E187" s="33" t="s">
        <v>18</v>
      </c>
    </row>
    <row r="188" spans="1:5" ht="30">
      <c r="A188" s="14" t="s">
        <v>8</v>
      </c>
      <c r="B188" s="32" t="s">
        <v>38</v>
      </c>
      <c r="C188" s="19" t="s">
        <v>19</v>
      </c>
      <c r="D188" s="31">
        <v>94.58323</v>
      </c>
      <c r="E188" s="33" t="s">
        <v>18</v>
      </c>
    </row>
    <row r="189" spans="1:5" ht="30">
      <c r="A189" s="14" t="s">
        <v>8</v>
      </c>
      <c r="B189" s="32" t="s">
        <v>37</v>
      </c>
      <c r="C189" s="19" t="s">
        <v>19</v>
      </c>
      <c r="D189" s="31">
        <v>188.80345</v>
      </c>
      <c r="E189" s="33" t="s">
        <v>18</v>
      </c>
    </row>
    <row r="190" spans="1:5" ht="30">
      <c r="A190" s="14" t="s">
        <v>8</v>
      </c>
      <c r="B190" s="32" t="s">
        <v>36</v>
      </c>
      <c r="C190" s="19" t="s">
        <v>19</v>
      </c>
      <c r="D190" s="31">
        <v>33.170409999999997</v>
      </c>
      <c r="E190" s="33" t="s">
        <v>18</v>
      </c>
    </row>
    <row r="191" spans="1:5" ht="30">
      <c r="A191" s="14" t="s">
        <v>8</v>
      </c>
      <c r="B191" s="32" t="s">
        <v>35</v>
      </c>
      <c r="C191" s="19" t="s">
        <v>19</v>
      </c>
      <c r="D191" s="31">
        <v>83.959239999999994</v>
      </c>
      <c r="E191" s="33" t="s">
        <v>18</v>
      </c>
    </row>
    <row r="192" spans="1:5" ht="30">
      <c r="A192" s="14" t="s">
        <v>8</v>
      </c>
      <c r="B192" s="32" t="s">
        <v>34</v>
      </c>
      <c r="C192" s="19" t="s">
        <v>19</v>
      </c>
      <c r="D192" s="31">
        <v>49.928980000000003</v>
      </c>
      <c r="E192" s="33" t="s">
        <v>18</v>
      </c>
    </row>
    <row r="193" spans="1:5" ht="30">
      <c r="A193" s="14" t="s">
        <v>8</v>
      </c>
      <c r="B193" s="32" t="s">
        <v>33</v>
      </c>
      <c r="C193" s="19" t="s">
        <v>19</v>
      </c>
      <c r="D193" s="31">
        <v>7.8505000000000003</v>
      </c>
      <c r="E193" s="33" t="s">
        <v>18</v>
      </c>
    </row>
    <row r="194" spans="1:5" ht="30">
      <c r="A194" s="14" t="s">
        <v>8</v>
      </c>
      <c r="B194" s="32" t="s">
        <v>32</v>
      </c>
      <c r="C194" s="19" t="s">
        <v>19</v>
      </c>
      <c r="D194" s="31">
        <v>16.26793</v>
      </c>
      <c r="E194" s="33" t="s">
        <v>18</v>
      </c>
    </row>
    <row r="195" spans="1:5" ht="30">
      <c r="A195" s="14" t="s">
        <v>8</v>
      </c>
      <c r="B195" s="32" t="s">
        <v>31</v>
      </c>
      <c r="C195" s="19" t="s">
        <v>19</v>
      </c>
      <c r="D195" s="31">
        <v>48.631030000000003</v>
      </c>
      <c r="E195" s="33" t="s">
        <v>18</v>
      </c>
    </row>
    <row r="196" spans="1:5" ht="30">
      <c r="A196" s="14" t="s">
        <v>8</v>
      </c>
      <c r="B196" s="32" t="s">
        <v>30</v>
      </c>
      <c r="C196" s="19" t="s">
        <v>19</v>
      </c>
      <c r="D196" s="31">
        <v>11.64659</v>
      </c>
      <c r="E196" s="33" t="s">
        <v>18</v>
      </c>
    </row>
    <row r="197" spans="1:5" ht="30">
      <c r="A197" s="14" t="s">
        <v>8</v>
      </c>
      <c r="B197" s="32" t="s">
        <v>29</v>
      </c>
      <c r="C197" s="19" t="s">
        <v>19</v>
      </c>
      <c r="D197" s="31">
        <v>14.21852</v>
      </c>
      <c r="E197" s="33" t="s">
        <v>18</v>
      </c>
    </row>
    <row r="198" spans="1:5" ht="30">
      <c r="A198" s="14" t="s">
        <v>8</v>
      </c>
      <c r="B198" s="32" t="s">
        <v>28</v>
      </c>
      <c r="C198" s="19" t="s">
        <v>19</v>
      </c>
      <c r="D198" s="31">
        <v>30.99944</v>
      </c>
      <c r="E198" s="33" t="s">
        <v>18</v>
      </c>
    </row>
    <row r="199" spans="1:5" ht="30">
      <c r="A199" s="14" t="s">
        <v>8</v>
      </c>
      <c r="B199" s="32" t="s">
        <v>27</v>
      </c>
      <c r="C199" s="19" t="s">
        <v>19</v>
      </c>
      <c r="D199" s="31">
        <v>19.530650000000001</v>
      </c>
      <c r="E199" s="33" t="s">
        <v>18</v>
      </c>
    </row>
    <row r="200" spans="1:5" ht="30">
      <c r="A200" s="14" t="s">
        <v>8</v>
      </c>
      <c r="B200" s="32" t="s">
        <v>26</v>
      </c>
      <c r="C200" s="19" t="s">
        <v>19</v>
      </c>
      <c r="D200" s="31">
        <v>22.801629999999999</v>
      </c>
      <c r="E200" s="33" t="s">
        <v>18</v>
      </c>
    </row>
    <row r="201" spans="1:5" ht="30">
      <c r="A201" s="14" t="s">
        <v>8</v>
      </c>
      <c r="B201" s="32" t="s">
        <v>25</v>
      </c>
      <c r="C201" s="19" t="s">
        <v>19</v>
      </c>
      <c r="D201" s="31">
        <v>42.282550000000001</v>
      </c>
      <c r="E201" s="33" t="s">
        <v>18</v>
      </c>
    </row>
    <row r="202" spans="1:5" ht="30">
      <c r="A202" s="14" t="s">
        <v>8</v>
      </c>
      <c r="B202" s="32" t="s">
        <v>24</v>
      </c>
      <c r="C202" s="19" t="s">
        <v>19</v>
      </c>
      <c r="D202" s="31">
        <v>43.505319999999998</v>
      </c>
      <c r="E202" s="33" t="s">
        <v>18</v>
      </c>
    </row>
    <row r="203" spans="1:5" ht="30">
      <c r="A203" s="14" t="s">
        <v>8</v>
      </c>
      <c r="B203" s="32" t="s">
        <v>23</v>
      </c>
      <c r="C203" s="19" t="s">
        <v>19</v>
      </c>
      <c r="D203" s="31">
        <v>38.725940000000001</v>
      </c>
      <c r="E203" s="33" t="s">
        <v>18</v>
      </c>
    </row>
    <row r="204" spans="1:5" ht="30">
      <c r="A204" s="14" t="s">
        <v>8</v>
      </c>
      <c r="B204" s="32" t="s">
        <v>22</v>
      </c>
      <c r="C204" s="19" t="s">
        <v>19</v>
      </c>
      <c r="D204" s="31">
        <v>67.566770000000005</v>
      </c>
      <c r="E204" s="33" t="s">
        <v>18</v>
      </c>
    </row>
    <row r="205" spans="1:5" ht="30">
      <c r="A205" s="14" t="s">
        <v>8</v>
      </c>
      <c r="B205" s="32" t="s">
        <v>21</v>
      </c>
      <c r="C205" s="19" t="s">
        <v>19</v>
      </c>
      <c r="D205" s="31">
        <v>53.476520000000001</v>
      </c>
      <c r="E205" s="33" t="s">
        <v>18</v>
      </c>
    </row>
    <row r="206" spans="1:5" ht="30">
      <c r="A206" s="14" t="s">
        <v>8</v>
      </c>
      <c r="B206" s="32" t="s">
        <v>20</v>
      </c>
      <c r="C206" s="19" t="s">
        <v>19</v>
      </c>
      <c r="D206" s="31">
        <v>178.35588000000001</v>
      </c>
      <c r="E206" s="33" t="s">
        <v>18</v>
      </c>
    </row>
    <row r="207" spans="1:5" ht="30">
      <c r="A207" s="14" t="s">
        <v>8</v>
      </c>
      <c r="B207" s="32" t="s">
        <v>17</v>
      </c>
      <c r="C207" s="19" t="s">
        <v>16</v>
      </c>
      <c r="D207" s="31">
        <f>331.26121+268.293+308.41561+2.68955+119.39682+262.72441</f>
        <v>1292.7806</v>
      </c>
      <c r="E207" s="30" t="s">
        <v>15</v>
      </c>
    </row>
    <row r="208" spans="1:5" ht="30">
      <c r="A208" s="14" t="s">
        <v>8</v>
      </c>
      <c r="B208" s="32" t="s">
        <v>14</v>
      </c>
      <c r="C208" s="19" t="s">
        <v>16</v>
      </c>
      <c r="D208" s="31">
        <f>171.34202+51.17409+165.63059+74.35671+119.93942</f>
        <v>582.44283000000007</v>
      </c>
      <c r="E208" s="30" t="s">
        <v>15</v>
      </c>
    </row>
    <row r="209" spans="1:5" ht="30">
      <c r="A209" s="14" t="s">
        <v>8</v>
      </c>
      <c r="B209" s="21" t="s">
        <v>8</v>
      </c>
      <c r="C209" s="19" t="s">
        <v>16</v>
      </c>
      <c r="D209" s="31">
        <f>1484.96252+2632.284+1256.50614+5.11073+1182.12425+1110.5493+11.83819+970.9377</f>
        <v>8654.3128300000008</v>
      </c>
      <c r="E209" s="30" t="s">
        <v>15</v>
      </c>
    </row>
    <row r="210" spans="1:5" ht="30">
      <c r="A210" s="14" t="s">
        <v>8</v>
      </c>
      <c r="B210" s="32" t="s">
        <v>14</v>
      </c>
      <c r="C210" s="19" t="s">
        <v>12</v>
      </c>
      <c r="D210" s="31">
        <f>5.9054+25.94797</f>
        <v>31.853370000000002</v>
      </c>
      <c r="E210" s="30" t="s">
        <v>13</v>
      </c>
    </row>
    <row r="211" spans="1:5" ht="30">
      <c r="A211" s="14" t="s">
        <v>8</v>
      </c>
      <c r="B211" s="21" t="s">
        <v>8</v>
      </c>
      <c r="C211" s="19" t="s">
        <v>12</v>
      </c>
      <c r="D211" s="31">
        <v>194.60542000000001</v>
      </c>
      <c r="E211" s="30" t="s">
        <v>11</v>
      </c>
    </row>
    <row r="212" spans="1:5">
      <c r="A212" s="14" t="s">
        <v>8</v>
      </c>
      <c r="B212" s="18"/>
      <c r="C212" s="17" t="s">
        <v>7</v>
      </c>
      <c r="D212" s="29">
        <f>0.222+0.217+0.802+1.32+2.634+0.463+1.171+0.697+0.11+0.227+0.678+0.162+0.198+0.432+0.272+0.318+0.59+0.607+0.54+0.943+0.746+2.488</f>
        <v>15.837000000000003</v>
      </c>
      <c r="E212" s="28"/>
    </row>
    <row r="213" spans="1:5">
      <c r="A213" s="14" t="s">
        <v>8</v>
      </c>
      <c r="B213" s="13" t="s">
        <v>6</v>
      </c>
      <c r="C213" s="27"/>
      <c r="D213" s="26">
        <f>SUM(D182:D212)</f>
        <v>18267.639829999996</v>
      </c>
      <c r="E213" s="25"/>
    </row>
    <row r="214" spans="1:5">
      <c r="A214" s="24">
        <v>1217461</v>
      </c>
      <c r="B214" s="23"/>
      <c r="C214" s="23"/>
      <c r="D214" s="23"/>
      <c r="E214" s="22"/>
    </row>
    <row r="215" spans="1:5" ht="30">
      <c r="A215" s="14" t="s">
        <v>8</v>
      </c>
      <c r="B215" s="21" t="s">
        <v>8</v>
      </c>
      <c r="C215" s="20" t="s">
        <v>10</v>
      </c>
      <c r="D215" s="16">
        <f>161.79139+190.8467+171.57425</f>
        <v>524.21234000000004</v>
      </c>
      <c r="E215" s="19" t="s">
        <v>9</v>
      </c>
    </row>
    <row r="216" spans="1:5">
      <c r="A216" s="14" t="s">
        <v>8</v>
      </c>
      <c r="B216" s="18"/>
      <c r="C216" s="17" t="s">
        <v>7</v>
      </c>
      <c r="D216" s="16">
        <f>2.47585+2.91688+2.52675</f>
        <v>7.9194800000000001</v>
      </c>
      <c r="E216" s="15"/>
    </row>
    <row r="217" spans="1:5">
      <c r="A217" s="14"/>
      <c r="B217" s="13" t="s">
        <v>6</v>
      </c>
      <c r="C217" s="12"/>
      <c r="D217" s="11">
        <f>D215+D216</f>
        <v>532.13182000000006</v>
      </c>
      <c r="E217" s="10"/>
    </row>
    <row r="218" spans="1:5" ht="18" customHeight="1">
      <c r="A218" s="5"/>
      <c r="B218" s="6" t="s">
        <v>1</v>
      </c>
      <c r="C218" s="5"/>
      <c r="D218" s="9">
        <f>D111+D132+D180+D213+D217</f>
        <v>32770.596169999997</v>
      </c>
      <c r="E218" s="3" t="s">
        <v>0</v>
      </c>
    </row>
    <row r="219" spans="1:5" ht="20.45" customHeight="1">
      <c r="A219" s="8" t="s">
        <v>5</v>
      </c>
      <c r="B219" s="8"/>
      <c r="C219" s="8"/>
      <c r="D219" s="8"/>
      <c r="E219" s="8"/>
    </row>
    <row r="220" spans="1:5">
      <c r="A220" s="5"/>
      <c r="B220" s="6" t="s">
        <v>1</v>
      </c>
      <c r="C220" s="5"/>
      <c r="D220" s="4" t="s">
        <v>0</v>
      </c>
      <c r="E220" s="3" t="s">
        <v>0</v>
      </c>
    </row>
    <row r="221" spans="1:5" ht="18" customHeight="1">
      <c r="A221" s="8" t="s">
        <v>4</v>
      </c>
      <c r="B221" s="8"/>
      <c r="C221" s="8"/>
      <c r="D221" s="8"/>
      <c r="E221" s="8"/>
    </row>
    <row r="222" spans="1:5">
      <c r="A222" s="5"/>
      <c r="B222" s="6" t="s">
        <v>1</v>
      </c>
      <c r="C222" s="5"/>
      <c r="D222" s="4" t="s">
        <v>0</v>
      </c>
      <c r="E222" s="3" t="s">
        <v>0</v>
      </c>
    </row>
    <row r="223" spans="1:5" ht="17.45" customHeight="1">
      <c r="A223" s="7" t="s">
        <v>3</v>
      </c>
      <c r="B223" s="7"/>
      <c r="C223" s="7"/>
      <c r="D223" s="7"/>
      <c r="E223" s="7"/>
    </row>
    <row r="224" spans="1:5">
      <c r="A224" s="5"/>
      <c r="B224" s="6" t="s">
        <v>1</v>
      </c>
      <c r="C224" s="5"/>
      <c r="D224" s="4" t="s">
        <v>0</v>
      </c>
      <c r="E224" s="3" t="s">
        <v>0</v>
      </c>
    </row>
    <row r="225" spans="1:5" ht="18.600000000000001" customHeight="1">
      <c r="A225" s="7" t="s">
        <v>2</v>
      </c>
      <c r="B225" s="7"/>
      <c r="C225" s="7"/>
      <c r="D225" s="7"/>
      <c r="E225" s="7"/>
    </row>
    <row r="226" spans="1:5">
      <c r="A226" s="5"/>
      <c r="B226" s="6" t="s">
        <v>1</v>
      </c>
      <c r="C226" s="5"/>
      <c r="D226" s="4" t="s">
        <v>0</v>
      </c>
      <c r="E226" s="3" t="s">
        <v>0</v>
      </c>
    </row>
  </sheetData>
  <autoFilter ref="A3:E226"/>
  <mergeCells count="34">
    <mergeCell ref="A73:E73"/>
    <mergeCell ref="A56:E56"/>
    <mergeCell ref="A46:E46"/>
    <mergeCell ref="A58:E58"/>
    <mergeCell ref="A43:E43"/>
    <mergeCell ref="A67:E67"/>
    <mergeCell ref="A69:E69"/>
    <mergeCell ref="A71:E71"/>
    <mergeCell ref="E3:E4"/>
    <mergeCell ref="D3:D4"/>
    <mergeCell ref="A223:E223"/>
    <mergeCell ref="A225:E225"/>
    <mergeCell ref="A5:E5"/>
    <mergeCell ref="A40:E40"/>
    <mergeCell ref="A53:E53"/>
    <mergeCell ref="A51:E51"/>
    <mergeCell ref="A7:E7"/>
    <mergeCell ref="A75:E75"/>
    <mergeCell ref="A77:E77"/>
    <mergeCell ref="A79:E79"/>
    <mergeCell ref="A87:E87"/>
    <mergeCell ref="A89:E89"/>
    <mergeCell ref="B90:E90"/>
    <mergeCell ref="A1:E1"/>
    <mergeCell ref="A2:E2"/>
    <mergeCell ref="A3:A4"/>
    <mergeCell ref="B3:B4"/>
    <mergeCell ref="C3:C4"/>
    <mergeCell ref="A221:E221"/>
    <mergeCell ref="A219:E219"/>
    <mergeCell ref="B112:E112"/>
    <mergeCell ref="B133:E133"/>
    <mergeCell ref="A181:E181"/>
    <mergeCell ref="A214:E214"/>
  </mergeCells>
  <pageMargins left="0.43307086614173229" right="0.19685039370078741" top="0.6" bottom="0.52" header="0.49" footer="0.46"/>
  <pageSetup paperSize="9" scale="96" fitToHeight="150" orientation="landscape" r:id="rId1"/>
  <headerFooter>
    <oddFooter>&amp;R&amp;"-,полужирный"&amp;14&amp;P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Поточні ремонти</vt:lpstr>
      <vt:lpstr>'Поточні ремонти'!Заголовки_для_печати</vt:lpstr>
      <vt:lpstr>'Поточні ремонти'!Область_печати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2020-05-29T06:15:39Z</dcterms:created>
  <dcterms:modified xsi:type="dcterms:W3CDTF">2020-05-29T06:16:13Z</dcterms:modified>
</cp:coreProperties>
</file>